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Winter2024\StatistikB\Lecture\P\"/>
    </mc:Choice>
  </mc:AlternateContent>
  <xr:revisionPtr revIDLastSave="0" documentId="13_ncr:1_{067FA89F-72DC-403C-A590-B184FAE532B1}" xr6:coauthVersionLast="47" xr6:coauthVersionMax="47" xr10:uidLastSave="{00000000-0000-0000-0000-000000000000}"/>
  <bookViews>
    <workbookView xWindow="4965" yWindow="1455" windowWidth="23355" windowHeight="13140" activeTab="2" xr2:uid="{C7DDD584-988C-46FF-AB33-A7A71D01C965}"/>
  </bookViews>
  <sheets>
    <sheet name="1a" sheetId="1" r:id="rId1"/>
    <sheet name="1b" sheetId="2" r:id="rId2"/>
    <sheet name="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3" l="1"/>
  <c r="G6" i="3" s="1"/>
  <c r="G7" i="3" s="1"/>
  <c r="G4" i="3"/>
  <c r="F8" i="3"/>
  <c r="D8" i="3"/>
  <c r="E8" i="3"/>
  <c r="E7" i="3"/>
  <c r="E6" i="3"/>
  <c r="E5" i="3"/>
  <c r="E4" i="3"/>
  <c r="C4" i="3"/>
  <c r="C5" i="3" s="1"/>
  <c r="C6" i="3" s="1"/>
  <c r="C7" i="3" s="1"/>
  <c r="B5" i="3"/>
  <c r="B6" i="3" s="1"/>
  <c r="B7" i="3" s="1"/>
  <c r="E25" i="2"/>
  <c r="E24" i="2"/>
  <c r="K20" i="2"/>
  <c r="K19" i="2"/>
  <c r="L18" i="2"/>
  <c r="L17" i="2"/>
  <c r="F23" i="2"/>
  <c r="F22" i="2"/>
  <c r="E22" i="2"/>
  <c r="K18" i="2"/>
  <c r="K17" i="2"/>
  <c r="K14" i="2"/>
  <c r="K13" i="2"/>
  <c r="K12" i="2"/>
  <c r="K11" i="2"/>
  <c r="K10" i="2"/>
  <c r="K9" i="2"/>
  <c r="K8" i="2"/>
  <c r="K7" i="2"/>
  <c r="K6" i="2"/>
  <c r="K5" i="2"/>
  <c r="K4" i="2"/>
  <c r="K3" i="2"/>
  <c r="E23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J16" i="2"/>
  <c r="J14" i="2"/>
  <c r="J13" i="2"/>
  <c r="J12" i="2"/>
  <c r="J11" i="2"/>
  <c r="J10" i="2"/>
  <c r="J9" i="2"/>
  <c r="J8" i="2"/>
  <c r="J7" i="2"/>
  <c r="J6" i="2"/>
  <c r="J5" i="2"/>
  <c r="J4" i="2"/>
  <c r="J3" i="2"/>
  <c r="I15" i="2"/>
  <c r="D21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C20" i="2"/>
  <c r="I16" i="1"/>
  <c r="I15" i="1"/>
  <c r="C21" i="1"/>
  <c r="C20" i="1"/>
  <c r="K9" i="1"/>
  <c r="L9" i="1"/>
  <c r="F11" i="1"/>
</calcChain>
</file>

<file path=xl/sharedStrings.xml><?xml version="1.0" encoding="utf-8"?>
<sst xmlns="http://schemas.openxmlformats.org/spreadsheetml/2006/main" count="41" uniqueCount="19">
  <si>
    <t>No.</t>
  </si>
  <si>
    <t>Height</t>
  </si>
  <si>
    <t>Age</t>
  </si>
  <si>
    <t>A</t>
  </si>
  <si>
    <t>B</t>
  </si>
  <si>
    <t>Median</t>
  </si>
  <si>
    <t>Arith-Mittel</t>
  </si>
  <si>
    <t>AB</t>
  </si>
  <si>
    <t>MAD</t>
  </si>
  <si>
    <t>(xi-xbar)^2</t>
  </si>
  <si>
    <t>biased Var</t>
  </si>
  <si>
    <t>unbiased Var</t>
  </si>
  <si>
    <t>n-corr stdev</t>
  </si>
  <si>
    <t>corr stdev</t>
  </si>
  <si>
    <t>t</t>
  </si>
  <si>
    <t>S</t>
  </si>
  <si>
    <t>y p.a</t>
  </si>
  <si>
    <t>average y p.a.</t>
  </si>
  <si>
    <t>Growth-Factors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</si>
</sst>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F36C7-E12D-4DAD-BD80-5E375485AA35}">
  <dimension ref="B1:L21"/>
  <sheetViews>
    <sheetView workbookViewId="0">
      <selection activeCell="B1" sqref="B1:L21"/>
    </sheetView>
  </sheetViews>
  <sheetFormatPr baseColWidth="10" defaultRowHeight="15" x14ac:dyDescent="0.25"/>
  <sheetData>
    <row r="1" spans="2:12" x14ac:dyDescent="0.25">
      <c r="B1" s="1" t="s">
        <v>3</v>
      </c>
      <c r="C1" s="1"/>
      <c r="H1" s="1" t="s">
        <v>4</v>
      </c>
      <c r="I1" s="1"/>
    </row>
    <row r="2" spans="2:12" x14ac:dyDescent="0.25">
      <c r="B2" t="s">
        <v>0</v>
      </c>
      <c r="C2" t="s">
        <v>1</v>
      </c>
      <c r="D2" t="s">
        <v>1</v>
      </c>
      <c r="H2" t="s">
        <v>0</v>
      </c>
      <c r="I2" t="s">
        <v>2</v>
      </c>
      <c r="J2" t="s">
        <v>2</v>
      </c>
    </row>
    <row r="3" spans="2:12" x14ac:dyDescent="0.25">
      <c r="B3">
        <v>1</v>
      </c>
      <c r="C3">
        <v>158</v>
      </c>
      <c r="D3">
        <v>156</v>
      </c>
      <c r="H3">
        <v>1</v>
      </c>
      <c r="I3">
        <v>19</v>
      </c>
      <c r="J3">
        <v>19</v>
      </c>
    </row>
    <row r="4" spans="2:12" x14ac:dyDescent="0.25">
      <c r="B4">
        <v>2</v>
      </c>
      <c r="C4">
        <v>177</v>
      </c>
      <c r="D4">
        <v>158</v>
      </c>
      <c r="H4">
        <v>2</v>
      </c>
      <c r="I4">
        <v>27</v>
      </c>
      <c r="J4">
        <v>22</v>
      </c>
    </row>
    <row r="5" spans="2:12" x14ac:dyDescent="0.25">
      <c r="B5">
        <v>3</v>
      </c>
      <c r="C5">
        <v>166</v>
      </c>
      <c r="D5">
        <v>163</v>
      </c>
      <c r="H5">
        <v>3</v>
      </c>
      <c r="I5">
        <v>45</v>
      </c>
      <c r="J5">
        <v>23</v>
      </c>
    </row>
    <row r="6" spans="2:12" x14ac:dyDescent="0.25">
      <c r="B6">
        <v>4</v>
      </c>
      <c r="C6">
        <v>192</v>
      </c>
      <c r="D6">
        <v>166</v>
      </c>
      <c r="H6">
        <v>4</v>
      </c>
      <c r="I6">
        <v>22</v>
      </c>
      <c r="J6">
        <v>24</v>
      </c>
    </row>
    <row r="7" spans="2:12" x14ac:dyDescent="0.25">
      <c r="B7">
        <v>5</v>
      </c>
      <c r="C7">
        <v>177</v>
      </c>
      <c r="D7">
        <v>166</v>
      </c>
      <c r="H7">
        <v>5</v>
      </c>
      <c r="I7">
        <v>23</v>
      </c>
      <c r="J7">
        <v>24</v>
      </c>
      <c r="K7" s="2"/>
    </row>
    <row r="8" spans="2:12" x14ac:dyDescent="0.25">
      <c r="B8">
        <v>6</v>
      </c>
      <c r="C8">
        <v>163</v>
      </c>
      <c r="D8">
        <v>172</v>
      </c>
      <c r="H8">
        <v>6</v>
      </c>
      <c r="I8">
        <v>28</v>
      </c>
      <c r="J8">
        <v>27</v>
      </c>
      <c r="K8" s="2" t="s">
        <v>5</v>
      </c>
    </row>
    <row r="9" spans="2:12" x14ac:dyDescent="0.25">
      <c r="B9">
        <v>7</v>
      </c>
      <c r="C9">
        <v>185</v>
      </c>
      <c r="D9">
        <v>177</v>
      </c>
      <c r="H9">
        <v>7</v>
      </c>
      <c r="I9">
        <v>24</v>
      </c>
      <c r="J9">
        <v>28</v>
      </c>
      <c r="K9" s="2">
        <f>(J9+J8)/2</f>
        <v>27.5</v>
      </c>
      <c r="L9">
        <f>MEDIAN(I3:I14)</f>
        <v>27.5</v>
      </c>
    </row>
    <row r="10" spans="2:12" x14ac:dyDescent="0.25">
      <c r="B10">
        <v>8</v>
      </c>
      <c r="C10">
        <v>189</v>
      </c>
      <c r="D10" s="3">
        <v>177</v>
      </c>
      <c r="E10" s="3" t="s">
        <v>5</v>
      </c>
      <c r="H10">
        <v>8</v>
      </c>
      <c r="I10">
        <v>33</v>
      </c>
      <c r="J10">
        <v>29</v>
      </c>
    </row>
    <row r="11" spans="2:12" x14ac:dyDescent="0.25">
      <c r="B11">
        <v>9</v>
      </c>
      <c r="C11">
        <v>166</v>
      </c>
      <c r="D11" s="2">
        <v>178</v>
      </c>
      <c r="E11" s="2" t="s">
        <v>5</v>
      </c>
      <c r="F11">
        <f>MEDIAN(C3:C19)</f>
        <v>178</v>
      </c>
      <c r="H11">
        <v>9</v>
      </c>
      <c r="I11">
        <v>24</v>
      </c>
      <c r="J11">
        <v>31</v>
      </c>
    </row>
    <row r="12" spans="2:12" x14ac:dyDescent="0.25">
      <c r="B12">
        <v>10</v>
      </c>
      <c r="C12">
        <v>199</v>
      </c>
      <c r="D12">
        <v>179</v>
      </c>
      <c r="H12">
        <v>10</v>
      </c>
      <c r="I12">
        <v>31</v>
      </c>
      <c r="J12">
        <v>31</v>
      </c>
    </row>
    <row r="13" spans="2:12" x14ac:dyDescent="0.25">
      <c r="B13">
        <v>11</v>
      </c>
      <c r="C13">
        <v>156</v>
      </c>
      <c r="D13">
        <v>182</v>
      </c>
      <c r="H13">
        <v>11</v>
      </c>
      <c r="I13">
        <v>29</v>
      </c>
      <c r="J13">
        <v>33</v>
      </c>
    </row>
    <row r="14" spans="2:12" x14ac:dyDescent="0.25">
      <c r="B14">
        <v>12</v>
      </c>
      <c r="C14">
        <v>172</v>
      </c>
      <c r="D14">
        <v>182</v>
      </c>
      <c r="H14">
        <v>12</v>
      </c>
      <c r="I14">
        <v>31</v>
      </c>
      <c r="J14">
        <v>45</v>
      </c>
    </row>
    <row r="15" spans="2:12" x14ac:dyDescent="0.25">
      <c r="B15">
        <v>13</v>
      </c>
      <c r="C15">
        <v>184</v>
      </c>
      <c r="D15">
        <v>184</v>
      </c>
      <c r="H15" t="s">
        <v>6</v>
      </c>
      <c r="I15">
        <f>SUM(I3:I14)/H14</f>
        <v>28</v>
      </c>
    </row>
    <row r="16" spans="2:12" x14ac:dyDescent="0.25">
      <c r="B16">
        <v>14</v>
      </c>
      <c r="C16">
        <v>182</v>
      </c>
      <c r="D16">
        <v>185</v>
      </c>
      <c r="H16" t="s">
        <v>6</v>
      </c>
      <c r="I16">
        <f>AVERAGE(I15)</f>
        <v>28</v>
      </c>
    </row>
    <row r="17" spans="2:4" x14ac:dyDescent="0.25">
      <c r="B17">
        <v>15</v>
      </c>
      <c r="C17">
        <v>178</v>
      </c>
      <c r="D17">
        <v>189</v>
      </c>
    </row>
    <row r="18" spans="2:4" x14ac:dyDescent="0.25">
      <c r="B18">
        <v>16</v>
      </c>
      <c r="C18">
        <v>179</v>
      </c>
      <c r="D18">
        <v>192</v>
      </c>
    </row>
    <row r="19" spans="2:4" x14ac:dyDescent="0.25">
      <c r="B19">
        <v>17</v>
      </c>
      <c r="C19">
        <v>182</v>
      </c>
      <c r="D19">
        <v>199</v>
      </c>
    </row>
    <row r="20" spans="2:4" x14ac:dyDescent="0.25">
      <c r="B20" t="s">
        <v>6</v>
      </c>
      <c r="C20">
        <f>SUM(C3:C19)/B19</f>
        <v>176.76470588235293</v>
      </c>
    </row>
    <row r="21" spans="2:4" x14ac:dyDescent="0.25">
      <c r="B21" t="s">
        <v>6</v>
      </c>
      <c r="C21">
        <f>AVERAGE(C3:C19)</f>
        <v>176.76470588235293</v>
      </c>
    </row>
  </sheetData>
  <sortState xmlns:xlrd2="http://schemas.microsoft.com/office/spreadsheetml/2017/richdata2" ref="J3:J14">
    <sortCondition ref="J3:J14"/>
  </sortState>
  <mergeCells count="2">
    <mergeCell ref="B1:C1"/>
    <mergeCell ref="H1:I1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8DA8-2B41-43F7-A2C5-801E1FF19F72}">
  <dimension ref="B2:L25"/>
  <sheetViews>
    <sheetView workbookViewId="0">
      <selection activeCell="B2" sqref="B2:L25"/>
    </sheetView>
  </sheetViews>
  <sheetFormatPr baseColWidth="10" defaultRowHeight="15" x14ac:dyDescent="0.25"/>
  <sheetData>
    <row r="2" spans="2:11" x14ac:dyDescent="0.25">
      <c r="B2" t="s">
        <v>0</v>
      </c>
      <c r="C2" t="s">
        <v>1</v>
      </c>
      <c r="D2" t="s">
        <v>7</v>
      </c>
      <c r="E2" t="s">
        <v>9</v>
      </c>
      <c r="H2" t="s">
        <v>0</v>
      </c>
      <c r="I2" t="s">
        <v>2</v>
      </c>
      <c r="J2" t="s">
        <v>7</v>
      </c>
      <c r="K2" t="s">
        <v>9</v>
      </c>
    </row>
    <row r="3" spans="2:11" x14ac:dyDescent="0.25">
      <c r="B3">
        <v>1</v>
      </c>
      <c r="C3">
        <v>158</v>
      </c>
      <c r="D3">
        <f>ABS(C3-$C$20)</f>
        <v>18.764705882352928</v>
      </c>
      <c r="E3">
        <f>D3^2</f>
        <v>352.11418685121055</v>
      </c>
      <c r="H3">
        <v>1</v>
      </c>
      <c r="I3">
        <v>19</v>
      </c>
      <c r="J3">
        <f>ABS(I3-$I$15)</f>
        <v>9</v>
      </c>
      <c r="K3">
        <f>J3^2</f>
        <v>81</v>
      </c>
    </row>
    <row r="4" spans="2:11" x14ac:dyDescent="0.25">
      <c r="B4">
        <v>2</v>
      </c>
      <c r="C4">
        <v>177</v>
      </c>
      <c r="D4">
        <f t="shared" ref="D4:D19" si="0">ABS(C4-$C$20)</f>
        <v>0.2352941176470722</v>
      </c>
      <c r="E4">
        <f t="shared" ref="E4:E19" si="1">D4^2</f>
        <v>5.5363321799314254E-2</v>
      </c>
      <c r="H4">
        <v>2</v>
      </c>
      <c r="I4">
        <v>27</v>
      </c>
      <c r="J4">
        <f t="shared" ref="J4:J14" si="2">ABS(I4-$I$15)</f>
        <v>1</v>
      </c>
      <c r="K4">
        <f t="shared" ref="K4:K14" si="3">J4^2</f>
        <v>1</v>
      </c>
    </row>
    <row r="5" spans="2:11" x14ac:dyDescent="0.25">
      <c r="B5">
        <v>3</v>
      </c>
      <c r="C5">
        <v>166</v>
      </c>
      <c r="D5">
        <f t="shared" si="0"/>
        <v>10.764705882352928</v>
      </c>
      <c r="E5">
        <f t="shared" si="1"/>
        <v>115.87889273356373</v>
      </c>
      <c r="H5">
        <v>3</v>
      </c>
      <c r="I5">
        <v>45</v>
      </c>
      <c r="J5">
        <f t="shared" si="2"/>
        <v>17</v>
      </c>
      <c r="K5">
        <f t="shared" si="3"/>
        <v>289</v>
      </c>
    </row>
    <row r="6" spans="2:11" x14ac:dyDescent="0.25">
      <c r="B6">
        <v>4</v>
      </c>
      <c r="C6">
        <v>192</v>
      </c>
      <c r="D6">
        <f t="shared" si="0"/>
        <v>15.235294117647072</v>
      </c>
      <c r="E6">
        <f t="shared" si="1"/>
        <v>232.11418685121149</v>
      </c>
      <c r="H6">
        <v>4</v>
      </c>
      <c r="I6">
        <v>22</v>
      </c>
      <c r="J6">
        <f t="shared" si="2"/>
        <v>6</v>
      </c>
      <c r="K6">
        <f t="shared" si="3"/>
        <v>36</v>
      </c>
    </row>
    <row r="7" spans="2:11" x14ac:dyDescent="0.25">
      <c r="B7">
        <v>5</v>
      </c>
      <c r="C7">
        <v>177</v>
      </c>
      <c r="D7">
        <f t="shared" si="0"/>
        <v>0.2352941176470722</v>
      </c>
      <c r="E7">
        <f t="shared" si="1"/>
        <v>5.5363321799314254E-2</v>
      </c>
      <c r="H7">
        <v>5</v>
      </c>
      <c r="I7">
        <v>23</v>
      </c>
      <c r="J7">
        <f t="shared" si="2"/>
        <v>5</v>
      </c>
      <c r="K7">
        <f t="shared" si="3"/>
        <v>25</v>
      </c>
    </row>
    <row r="8" spans="2:11" x14ac:dyDescent="0.25">
      <c r="B8">
        <v>6</v>
      </c>
      <c r="C8">
        <v>163</v>
      </c>
      <c r="D8">
        <f t="shared" si="0"/>
        <v>13.764705882352928</v>
      </c>
      <c r="E8">
        <f t="shared" si="1"/>
        <v>189.4671280276813</v>
      </c>
      <c r="H8">
        <v>6</v>
      </c>
      <c r="I8">
        <v>28</v>
      </c>
      <c r="J8">
        <f t="shared" si="2"/>
        <v>0</v>
      </c>
      <c r="K8">
        <f t="shared" si="3"/>
        <v>0</v>
      </c>
    </row>
    <row r="9" spans="2:11" x14ac:dyDescent="0.25">
      <c r="B9">
        <v>7</v>
      </c>
      <c r="C9">
        <v>185</v>
      </c>
      <c r="D9">
        <f t="shared" si="0"/>
        <v>8.2352941176470722</v>
      </c>
      <c r="E9">
        <f t="shared" si="1"/>
        <v>67.820069204152475</v>
      </c>
      <c r="H9">
        <v>7</v>
      </c>
      <c r="I9">
        <v>24</v>
      </c>
      <c r="J9">
        <f t="shared" si="2"/>
        <v>4</v>
      </c>
      <c r="K9">
        <f t="shared" si="3"/>
        <v>16</v>
      </c>
    </row>
    <row r="10" spans="2:11" x14ac:dyDescent="0.25">
      <c r="B10">
        <v>8</v>
      </c>
      <c r="C10">
        <v>189</v>
      </c>
      <c r="D10">
        <f t="shared" si="0"/>
        <v>12.235294117647072</v>
      </c>
      <c r="E10">
        <f t="shared" si="1"/>
        <v>149.70242214532905</v>
      </c>
      <c r="H10">
        <v>8</v>
      </c>
      <c r="I10">
        <v>33</v>
      </c>
      <c r="J10">
        <f t="shared" si="2"/>
        <v>5</v>
      </c>
      <c r="K10">
        <f t="shared" si="3"/>
        <v>25</v>
      </c>
    </row>
    <row r="11" spans="2:11" x14ac:dyDescent="0.25">
      <c r="B11">
        <v>9</v>
      </c>
      <c r="C11">
        <v>166</v>
      </c>
      <c r="D11">
        <f t="shared" si="0"/>
        <v>10.764705882352928</v>
      </c>
      <c r="E11">
        <f t="shared" si="1"/>
        <v>115.87889273356373</v>
      </c>
      <c r="H11">
        <v>9</v>
      </c>
      <c r="I11">
        <v>24</v>
      </c>
      <c r="J11">
        <f t="shared" si="2"/>
        <v>4</v>
      </c>
      <c r="K11">
        <f t="shared" si="3"/>
        <v>16</v>
      </c>
    </row>
    <row r="12" spans="2:11" x14ac:dyDescent="0.25">
      <c r="B12">
        <v>10</v>
      </c>
      <c r="C12">
        <v>199</v>
      </c>
      <c r="D12">
        <f t="shared" si="0"/>
        <v>22.235294117647072</v>
      </c>
      <c r="E12">
        <f t="shared" si="1"/>
        <v>494.40830449827047</v>
      </c>
      <c r="H12">
        <v>10</v>
      </c>
      <c r="I12">
        <v>31</v>
      </c>
      <c r="J12">
        <f t="shared" si="2"/>
        <v>3</v>
      </c>
      <c r="K12">
        <f t="shared" si="3"/>
        <v>9</v>
      </c>
    </row>
    <row r="13" spans="2:11" x14ac:dyDescent="0.25">
      <c r="B13">
        <v>11</v>
      </c>
      <c r="C13">
        <v>156</v>
      </c>
      <c r="D13">
        <f t="shared" si="0"/>
        <v>20.764705882352928</v>
      </c>
      <c r="E13">
        <f t="shared" si="1"/>
        <v>431.17301038062226</v>
      </c>
      <c r="H13">
        <v>11</v>
      </c>
      <c r="I13">
        <v>29</v>
      </c>
      <c r="J13">
        <f t="shared" si="2"/>
        <v>1</v>
      </c>
      <c r="K13">
        <f t="shared" si="3"/>
        <v>1</v>
      </c>
    </row>
    <row r="14" spans="2:11" x14ac:dyDescent="0.25">
      <c r="B14">
        <v>12</v>
      </c>
      <c r="C14">
        <v>172</v>
      </c>
      <c r="D14">
        <f t="shared" si="0"/>
        <v>4.7647058823529278</v>
      </c>
      <c r="E14">
        <f t="shared" si="1"/>
        <v>22.702422145328594</v>
      </c>
      <c r="H14">
        <v>12</v>
      </c>
      <c r="I14">
        <v>31</v>
      </c>
      <c r="J14">
        <f t="shared" si="2"/>
        <v>3</v>
      </c>
      <c r="K14">
        <f t="shared" si="3"/>
        <v>9</v>
      </c>
    </row>
    <row r="15" spans="2:11" x14ac:dyDescent="0.25">
      <c r="B15">
        <v>13</v>
      </c>
      <c r="C15">
        <v>184</v>
      </c>
      <c r="D15">
        <f t="shared" si="0"/>
        <v>7.2352941176470722</v>
      </c>
      <c r="E15">
        <f t="shared" si="1"/>
        <v>52.349480968858323</v>
      </c>
      <c r="H15" t="s">
        <v>6</v>
      </c>
      <c r="I15">
        <f>SUM(I3:I14)/H14</f>
        <v>28</v>
      </c>
    </row>
    <row r="16" spans="2:11" x14ac:dyDescent="0.25">
      <c r="B16">
        <v>14</v>
      </c>
      <c r="C16">
        <v>182</v>
      </c>
      <c r="D16">
        <f t="shared" si="0"/>
        <v>5.2352941176470722</v>
      </c>
      <c r="E16">
        <f t="shared" si="1"/>
        <v>27.408304498270038</v>
      </c>
      <c r="I16" t="s">
        <v>8</v>
      </c>
      <c r="J16">
        <f>SUM(J3:J14)/H14</f>
        <v>4.833333333333333</v>
      </c>
    </row>
    <row r="17" spans="2:12" x14ac:dyDescent="0.25">
      <c r="B17">
        <v>15</v>
      </c>
      <c r="C17">
        <v>178</v>
      </c>
      <c r="D17">
        <f t="shared" si="0"/>
        <v>1.2352941176470722</v>
      </c>
      <c r="E17">
        <f t="shared" si="1"/>
        <v>1.5259515570934588</v>
      </c>
      <c r="J17" t="s">
        <v>10</v>
      </c>
      <c r="K17">
        <f>SUM(K3:K14)/H14</f>
        <v>42.333333333333336</v>
      </c>
      <c r="L17">
        <f>_xlfn.VAR.P(I3:I14)</f>
        <v>42.333333333333336</v>
      </c>
    </row>
    <row r="18" spans="2:12" x14ac:dyDescent="0.25">
      <c r="B18">
        <v>16</v>
      </c>
      <c r="C18">
        <v>179</v>
      </c>
      <c r="D18">
        <f t="shared" si="0"/>
        <v>2.2352941176470722</v>
      </c>
      <c r="E18">
        <f t="shared" si="1"/>
        <v>4.9965397923876029</v>
      </c>
      <c r="J18" t="s">
        <v>11</v>
      </c>
      <c r="K18">
        <f>SUM(K3:K14)/(H14-1)</f>
        <v>46.18181818181818</v>
      </c>
      <c r="L18">
        <f>_xlfn.VAR.S(I3:I14)</f>
        <v>46.18181818181818</v>
      </c>
    </row>
    <row r="19" spans="2:12" x14ac:dyDescent="0.25">
      <c r="B19">
        <v>17</v>
      </c>
      <c r="C19">
        <v>182</v>
      </c>
      <c r="D19">
        <f t="shared" si="0"/>
        <v>5.2352941176470722</v>
      </c>
      <c r="E19">
        <f t="shared" si="1"/>
        <v>27.408304498270038</v>
      </c>
      <c r="J19" t="s">
        <v>12</v>
      </c>
      <c r="K19">
        <f>SQRT(K17)</f>
        <v>6.5064070986477116</v>
      </c>
    </row>
    <row r="20" spans="2:12" x14ac:dyDescent="0.25">
      <c r="B20" t="s">
        <v>6</v>
      </c>
      <c r="C20">
        <f>SUM(C3:C19)/B19</f>
        <v>176.76470588235293</v>
      </c>
      <c r="J20" t="s">
        <v>13</v>
      </c>
      <c r="K20">
        <f>SQRT(K18)</f>
        <v>6.7957205785566392</v>
      </c>
    </row>
    <row r="21" spans="2:12" x14ac:dyDescent="0.25">
      <c r="C21" t="s">
        <v>8</v>
      </c>
      <c r="D21">
        <f>SUM(D3:D19)/B19</f>
        <v>9.3633217993079629</v>
      </c>
    </row>
    <row r="22" spans="2:12" x14ac:dyDescent="0.25">
      <c r="D22" t="s">
        <v>10</v>
      </c>
      <c r="E22">
        <f>SUM(E3:E19)/B19</f>
        <v>134.41522491349474</v>
      </c>
      <c r="F22">
        <f>_xlfn.VAR.P(C3:C19)</f>
        <v>134.41522491349474</v>
      </c>
    </row>
    <row r="23" spans="2:12" x14ac:dyDescent="0.25">
      <c r="D23" t="s">
        <v>11</v>
      </c>
      <c r="E23">
        <f>SUM(E3:E19)/(B19-1)</f>
        <v>142.81617647058818</v>
      </c>
      <c r="F23">
        <f>_xlfn.VAR.S(C3:C19)</f>
        <v>142.81617647058818</v>
      </c>
    </row>
    <row r="24" spans="2:12" x14ac:dyDescent="0.25">
      <c r="D24" t="s">
        <v>12</v>
      </c>
      <c r="E24">
        <f>SQRT(E22)</f>
        <v>11.593758015134469</v>
      </c>
    </row>
    <row r="25" spans="2:12" x14ac:dyDescent="0.25">
      <c r="D25" t="s">
        <v>13</v>
      </c>
      <c r="E25">
        <f>SQRT(E23)</f>
        <v>11.950572223562693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1295F-767B-4E33-88F3-C2157D5CDF31}">
  <dimension ref="B2:G8"/>
  <sheetViews>
    <sheetView tabSelected="1" workbookViewId="0">
      <selection activeCell="F12" sqref="F12"/>
    </sheetView>
  </sheetViews>
  <sheetFormatPr baseColWidth="10" defaultRowHeight="15" x14ac:dyDescent="0.25"/>
  <cols>
    <col min="3" max="3" width="13.140625" bestFit="1" customWidth="1"/>
    <col min="5" max="5" width="14.5703125" bestFit="1" customWidth="1"/>
  </cols>
  <sheetData>
    <row r="2" spans="2:7" x14ac:dyDescent="0.25">
      <c r="B2" t="s">
        <v>14</v>
      </c>
      <c r="C2" t="s">
        <v>3</v>
      </c>
      <c r="D2" t="s">
        <v>16</v>
      </c>
      <c r="E2" t="s">
        <v>18</v>
      </c>
      <c r="F2" t="s">
        <v>15</v>
      </c>
    </row>
    <row r="3" spans="2:7" x14ac:dyDescent="0.25">
      <c r="B3">
        <v>0</v>
      </c>
      <c r="C3" s="4">
        <v>1200</v>
      </c>
      <c r="F3">
        <v>1200</v>
      </c>
      <c r="G3">
        <v>1200</v>
      </c>
    </row>
    <row r="4" spans="2:7" x14ac:dyDescent="0.25">
      <c r="B4">
        <v>1</v>
      </c>
      <c r="C4" s="4">
        <f>C3*(1+D4)</f>
        <v>1212</v>
      </c>
      <c r="D4">
        <v>0.01</v>
      </c>
      <c r="E4">
        <f>1+D4</f>
        <v>1.01</v>
      </c>
      <c r="G4">
        <f>G3*(1+$F$8)</f>
        <v>1235.8602863442707</v>
      </c>
    </row>
    <row r="5" spans="2:7" x14ac:dyDescent="0.25">
      <c r="B5">
        <f>B4+1</f>
        <v>2</v>
      </c>
      <c r="C5" s="4">
        <f>C4*(1+D5)</f>
        <v>1193.82</v>
      </c>
      <c r="D5">
        <v>-1.4999999999999999E-2</v>
      </c>
      <c r="E5">
        <f t="shared" ref="E5:E7" si="0">1+D5</f>
        <v>0.98499999999999999</v>
      </c>
      <c r="G5">
        <f t="shared" ref="G5:G7" si="1">G4*(1+$F$8)</f>
        <v>1272.7922061357856</v>
      </c>
    </row>
    <row r="6" spans="2:7" x14ac:dyDescent="0.25">
      <c r="B6">
        <f t="shared" ref="B6:B7" si="2">B5+1</f>
        <v>3</v>
      </c>
      <c r="C6" s="4">
        <f>C5*(1+D6)</f>
        <v>1208.1458399999999</v>
      </c>
      <c r="D6">
        <v>1.2E-2</v>
      </c>
      <c r="E6">
        <f t="shared" si="0"/>
        <v>1.012</v>
      </c>
      <c r="G6">
        <f t="shared" si="1"/>
        <v>1310.8277836097732</v>
      </c>
    </row>
    <row r="7" spans="2:7" x14ac:dyDescent="0.25">
      <c r="B7">
        <f t="shared" si="2"/>
        <v>4</v>
      </c>
      <c r="C7" s="4">
        <f>C6*(1+D7)</f>
        <v>1292.7160488</v>
      </c>
      <c r="D7">
        <v>7.0000000000000007E-2</v>
      </c>
      <c r="E7">
        <f t="shared" si="0"/>
        <v>1.07</v>
      </c>
      <c r="F7">
        <v>1350</v>
      </c>
      <c r="G7">
        <f t="shared" si="1"/>
        <v>1350</v>
      </c>
    </row>
    <row r="8" spans="2:7" x14ac:dyDescent="0.25">
      <c r="C8" t="s">
        <v>17</v>
      </c>
      <c r="D8">
        <f>E8-1</f>
        <v>1.8780147828488802E-2</v>
      </c>
      <c r="E8">
        <f>GEOMEAN(E4:E7)</f>
        <v>1.0187801478284888</v>
      </c>
      <c r="F8">
        <f>(F7/F3)^(1/4)-1</f>
        <v>2.9883571953558841E-2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1a</vt:lpstr>
      <vt:lpstr>1b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Bernhard Johannes</dc:creator>
  <cp:lastModifiedBy>Köster, Bernhard Johannes</cp:lastModifiedBy>
  <dcterms:created xsi:type="dcterms:W3CDTF">2024-10-10T10:19:38Z</dcterms:created>
  <dcterms:modified xsi:type="dcterms:W3CDTF">2024-10-10T11:54:04Z</dcterms:modified>
</cp:coreProperties>
</file>