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4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5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6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7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alcChain.xml" ContentType="application/vnd.openxmlformats-officedocument.spreadsheetml.calcChain+xml"/>
  <Override PartName="/xl/webextensions/taskpanes.xml" ContentType="application/vnd.ms-office.webextensiontaskpanes+xml"/>
  <Override PartName="/xl/webextensions/webextension1.xml" ContentType="application/vnd.ms-office.webextensi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11/relationships/webextensiontaskpanes" Target="xl/webextensions/taskpanes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bk\Jade\Vorlesungen\2024WS\GE\Lecture\P\"/>
    </mc:Choice>
  </mc:AlternateContent>
  <xr:revisionPtr revIDLastSave="0" documentId="13_ncr:1_{F4182718-A2D6-4CB9-84EC-AA878D6CE4F4}" xr6:coauthVersionLast="36" xr6:coauthVersionMax="47" xr10:uidLastSave="{00000000-0000-0000-0000-000000000000}"/>
  <bookViews>
    <workbookView xWindow="5630" yWindow="1670" windowWidth="21600" windowHeight="11300" activeTab="2" xr2:uid="{F02AA9BD-6B97-4DBE-AEE4-D5B1E23746F8}"/>
  </bookViews>
  <sheets>
    <sheet name="Tabelle1" sheetId="1" r:id="rId1"/>
    <sheet name="Tabelle6" sheetId="6" r:id="rId2"/>
    <sheet name="Germany" sheetId="7" r:id="rId3"/>
    <sheet name="Tabelle2" sheetId="2" r:id="rId4"/>
    <sheet name="Tabelle3" sheetId="3" r:id="rId5"/>
    <sheet name="Tabelle4" sheetId="4" r:id="rId6"/>
    <sheet name="Tabelle5" sheetId="5" r:id="rId7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" i="7" l="1"/>
  <c r="G1" i="7"/>
  <c r="E1" i="7"/>
  <c r="E4" i="7" l="1"/>
  <c r="E46" i="7" l="1"/>
  <c r="E45" i="7"/>
  <c r="E44" i="7"/>
  <c r="E43" i="7"/>
  <c r="E42" i="7"/>
  <c r="E41" i="7"/>
  <c r="E40" i="7"/>
  <c r="E39" i="7"/>
  <c r="E38" i="7"/>
  <c r="E37" i="7"/>
  <c r="E36" i="7"/>
  <c r="E35" i="7"/>
  <c r="E34" i="7"/>
  <c r="E33" i="7"/>
  <c r="E32" i="7"/>
  <c r="E31" i="7"/>
  <c r="E30" i="7"/>
  <c r="E29" i="7"/>
  <c r="E28" i="7"/>
  <c r="E27" i="7"/>
  <c r="E26" i="7"/>
  <c r="E25" i="7"/>
  <c r="E24" i="7"/>
  <c r="E23" i="7"/>
  <c r="E22" i="7"/>
  <c r="E21" i="7"/>
  <c r="E20" i="7"/>
  <c r="E19" i="7"/>
  <c r="E18" i="7"/>
  <c r="E17" i="7"/>
  <c r="E16" i="7"/>
  <c r="E15" i="7"/>
  <c r="E14" i="7"/>
  <c r="E13" i="7"/>
  <c r="E12" i="7"/>
  <c r="E11" i="7"/>
  <c r="E10" i="7"/>
  <c r="E9" i="7"/>
  <c r="E8" i="7"/>
  <c r="E7" i="7"/>
  <c r="E6" i="7"/>
  <c r="E5" i="7"/>
  <c r="I5" i="6"/>
  <c r="I4" i="6"/>
  <c r="G6" i="6"/>
  <c r="G5" i="6"/>
  <c r="G4" i="6"/>
  <c r="G312" i="6"/>
  <c r="F312" i="6"/>
  <c r="E312" i="6"/>
  <c r="G311" i="6"/>
  <c r="F311" i="6"/>
  <c r="E311" i="6"/>
  <c r="G310" i="6"/>
  <c r="F310" i="6"/>
  <c r="E310" i="6"/>
  <c r="G309" i="6"/>
  <c r="F309" i="6"/>
  <c r="E309" i="6"/>
  <c r="G308" i="6"/>
  <c r="F308" i="6"/>
  <c r="E308" i="6"/>
  <c r="G307" i="6"/>
  <c r="F307" i="6"/>
  <c r="E307" i="6"/>
  <c r="G306" i="6"/>
  <c r="F306" i="6"/>
  <c r="E306" i="6"/>
  <c r="G305" i="6"/>
  <c r="F305" i="6"/>
  <c r="E305" i="6"/>
  <c r="G304" i="6"/>
  <c r="F304" i="6"/>
  <c r="E304" i="6"/>
  <c r="G303" i="6"/>
  <c r="F303" i="6"/>
  <c r="E303" i="6"/>
  <c r="G302" i="6"/>
  <c r="F302" i="6"/>
  <c r="E302" i="6"/>
  <c r="G301" i="6"/>
  <c r="F301" i="6"/>
  <c r="E301" i="6"/>
  <c r="G300" i="6"/>
  <c r="F300" i="6"/>
  <c r="E300" i="6"/>
  <c r="G299" i="6"/>
  <c r="F299" i="6"/>
  <c r="E299" i="6"/>
  <c r="G298" i="6"/>
  <c r="F298" i="6"/>
  <c r="E298" i="6"/>
  <c r="G297" i="6"/>
  <c r="F297" i="6"/>
  <c r="E297" i="6"/>
  <c r="G296" i="6"/>
  <c r="F296" i="6"/>
  <c r="E296" i="6"/>
  <c r="G295" i="6"/>
  <c r="F295" i="6"/>
  <c r="E295" i="6"/>
  <c r="G294" i="6"/>
  <c r="F294" i="6"/>
  <c r="E294" i="6"/>
  <c r="G293" i="6"/>
  <c r="F293" i="6"/>
  <c r="E293" i="6"/>
  <c r="G292" i="6"/>
  <c r="F292" i="6"/>
  <c r="E292" i="6"/>
  <c r="G291" i="6"/>
  <c r="F291" i="6"/>
  <c r="E291" i="6"/>
  <c r="G290" i="6"/>
  <c r="F290" i="6"/>
  <c r="E290" i="6"/>
  <c r="G289" i="6"/>
  <c r="F289" i="6"/>
  <c r="E289" i="6"/>
  <c r="G288" i="6"/>
  <c r="F288" i="6"/>
  <c r="E288" i="6"/>
  <c r="G287" i="6"/>
  <c r="F287" i="6"/>
  <c r="E287" i="6"/>
  <c r="G286" i="6"/>
  <c r="F286" i="6"/>
  <c r="E286" i="6"/>
  <c r="G285" i="6"/>
  <c r="F285" i="6"/>
  <c r="E285" i="6"/>
  <c r="G284" i="6"/>
  <c r="F284" i="6"/>
  <c r="E284" i="6"/>
  <c r="G283" i="6"/>
  <c r="F283" i="6"/>
  <c r="E283" i="6"/>
  <c r="G282" i="6"/>
  <c r="F282" i="6"/>
  <c r="E282" i="6"/>
  <c r="G281" i="6"/>
  <c r="F281" i="6"/>
  <c r="E281" i="6"/>
  <c r="G280" i="6"/>
  <c r="F280" i="6"/>
  <c r="E280" i="6"/>
  <c r="G279" i="6"/>
  <c r="F279" i="6"/>
  <c r="E279" i="6"/>
  <c r="G278" i="6"/>
  <c r="F278" i="6"/>
  <c r="E278" i="6"/>
  <c r="G277" i="6"/>
  <c r="F277" i="6"/>
  <c r="E277" i="6"/>
  <c r="G276" i="6"/>
  <c r="F276" i="6"/>
  <c r="E276" i="6"/>
  <c r="G275" i="6"/>
  <c r="F275" i="6"/>
  <c r="E275" i="6"/>
  <c r="G274" i="6"/>
  <c r="F274" i="6"/>
  <c r="E274" i="6"/>
  <c r="G273" i="6"/>
  <c r="F273" i="6"/>
  <c r="E273" i="6"/>
  <c r="G272" i="6"/>
  <c r="F272" i="6"/>
  <c r="E272" i="6"/>
  <c r="G271" i="6"/>
  <c r="F271" i="6"/>
  <c r="E271" i="6"/>
  <c r="G270" i="6"/>
  <c r="F270" i="6"/>
  <c r="E270" i="6"/>
  <c r="G269" i="6"/>
  <c r="F269" i="6"/>
  <c r="E269" i="6"/>
  <c r="G268" i="6"/>
  <c r="F268" i="6"/>
  <c r="E268" i="6"/>
  <c r="G267" i="6"/>
  <c r="F267" i="6"/>
  <c r="E267" i="6"/>
  <c r="G266" i="6"/>
  <c r="F266" i="6"/>
  <c r="E266" i="6"/>
  <c r="G265" i="6"/>
  <c r="F265" i="6"/>
  <c r="E265" i="6"/>
  <c r="G264" i="6"/>
  <c r="F264" i="6"/>
  <c r="E264" i="6"/>
  <c r="G263" i="6"/>
  <c r="F263" i="6"/>
  <c r="E263" i="6"/>
  <c r="G262" i="6"/>
  <c r="F262" i="6"/>
  <c r="E262" i="6"/>
  <c r="G261" i="6"/>
  <c r="F261" i="6"/>
  <c r="E261" i="6"/>
  <c r="G260" i="6"/>
  <c r="F260" i="6"/>
  <c r="E260" i="6"/>
  <c r="G259" i="6"/>
  <c r="F259" i="6"/>
  <c r="E259" i="6"/>
  <c r="G258" i="6"/>
  <c r="F258" i="6"/>
  <c r="E258" i="6"/>
  <c r="G257" i="6"/>
  <c r="F257" i="6"/>
  <c r="E257" i="6"/>
  <c r="G256" i="6"/>
  <c r="F256" i="6"/>
  <c r="E256" i="6"/>
  <c r="G255" i="6"/>
  <c r="F255" i="6"/>
  <c r="E255" i="6"/>
  <c r="G254" i="6"/>
  <c r="F254" i="6"/>
  <c r="E254" i="6"/>
  <c r="G253" i="6"/>
  <c r="F253" i="6"/>
  <c r="E253" i="6"/>
  <c r="G252" i="6"/>
  <c r="F252" i="6"/>
  <c r="E252" i="6"/>
  <c r="G251" i="6"/>
  <c r="F251" i="6"/>
  <c r="E251" i="6"/>
  <c r="G250" i="6"/>
  <c r="F250" i="6"/>
  <c r="E250" i="6"/>
  <c r="G249" i="6"/>
  <c r="F249" i="6"/>
  <c r="E249" i="6"/>
  <c r="G248" i="6"/>
  <c r="F248" i="6"/>
  <c r="E248" i="6"/>
  <c r="G247" i="6"/>
  <c r="F247" i="6"/>
  <c r="E247" i="6"/>
  <c r="G246" i="6"/>
  <c r="F246" i="6"/>
  <c r="E246" i="6"/>
  <c r="G245" i="6"/>
  <c r="F245" i="6"/>
  <c r="E245" i="6"/>
  <c r="G244" i="6"/>
  <c r="F244" i="6"/>
  <c r="E244" i="6"/>
  <c r="G243" i="6"/>
  <c r="F243" i="6"/>
  <c r="E243" i="6"/>
  <c r="G242" i="6"/>
  <c r="F242" i="6"/>
  <c r="E242" i="6"/>
  <c r="G241" i="6"/>
  <c r="F241" i="6"/>
  <c r="E241" i="6"/>
  <c r="G240" i="6"/>
  <c r="F240" i="6"/>
  <c r="E240" i="6"/>
  <c r="G239" i="6"/>
  <c r="F239" i="6"/>
  <c r="E239" i="6"/>
  <c r="G238" i="6"/>
  <c r="F238" i="6"/>
  <c r="E238" i="6"/>
  <c r="G237" i="6"/>
  <c r="F237" i="6"/>
  <c r="E237" i="6"/>
  <c r="G236" i="6"/>
  <c r="F236" i="6"/>
  <c r="E236" i="6"/>
  <c r="G235" i="6"/>
  <c r="F235" i="6"/>
  <c r="E235" i="6"/>
  <c r="G234" i="6"/>
  <c r="F234" i="6"/>
  <c r="E234" i="6"/>
  <c r="G233" i="6"/>
  <c r="F233" i="6"/>
  <c r="E233" i="6"/>
  <c r="G232" i="6"/>
  <c r="F232" i="6"/>
  <c r="E232" i="6"/>
  <c r="G231" i="6"/>
  <c r="F231" i="6"/>
  <c r="E231" i="6"/>
  <c r="G230" i="6"/>
  <c r="F230" i="6"/>
  <c r="E230" i="6"/>
  <c r="G229" i="6"/>
  <c r="F229" i="6"/>
  <c r="E229" i="6"/>
  <c r="G228" i="6"/>
  <c r="F228" i="6"/>
  <c r="E228" i="6"/>
  <c r="G227" i="6"/>
  <c r="F227" i="6"/>
  <c r="E227" i="6"/>
  <c r="G226" i="6"/>
  <c r="F226" i="6"/>
  <c r="E226" i="6"/>
  <c r="G225" i="6"/>
  <c r="F225" i="6"/>
  <c r="E225" i="6"/>
  <c r="G224" i="6"/>
  <c r="F224" i="6"/>
  <c r="E224" i="6"/>
  <c r="G223" i="6"/>
  <c r="F223" i="6"/>
  <c r="E223" i="6"/>
  <c r="G222" i="6"/>
  <c r="F222" i="6"/>
  <c r="E222" i="6"/>
  <c r="G221" i="6"/>
  <c r="F221" i="6"/>
  <c r="E221" i="6"/>
  <c r="G220" i="6"/>
  <c r="F220" i="6"/>
  <c r="E220" i="6"/>
  <c r="G219" i="6"/>
  <c r="F219" i="6"/>
  <c r="E219" i="6"/>
  <c r="G218" i="6"/>
  <c r="F218" i="6"/>
  <c r="E218" i="6"/>
  <c r="G217" i="6"/>
  <c r="F217" i="6"/>
  <c r="E217" i="6"/>
  <c r="G216" i="6"/>
  <c r="F216" i="6"/>
  <c r="E216" i="6"/>
  <c r="G215" i="6"/>
  <c r="F215" i="6"/>
  <c r="E215" i="6"/>
  <c r="G214" i="6"/>
  <c r="F214" i="6"/>
  <c r="E214" i="6"/>
  <c r="G213" i="6"/>
  <c r="F213" i="6"/>
  <c r="E213" i="6"/>
  <c r="G212" i="6"/>
  <c r="F212" i="6"/>
  <c r="E212" i="6"/>
  <c r="G211" i="6"/>
  <c r="F211" i="6"/>
  <c r="E211" i="6"/>
  <c r="G210" i="6"/>
  <c r="F210" i="6"/>
  <c r="E210" i="6"/>
  <c r="G209" i="6"/>
  <c r="F209" i="6"/>
  <c r="E209" i="6"/>
  <c r="G208" i="6"/>
  <c r="F208" i="6"/>
  <c r="E208" i="6"/>
  <c r="G207" i="6"/>
  <c r="F207" i="6"/>
  <c r="E207" i="6"/>
  <c r="G206" i="6"/>
  <c r="F206" i="6"/>
  <c r="E206" i="6"/>
  <c r="G205" i="6"/>
  <c r="F205" i="6"/>
  <c r="E205" i="6"/>
  <c r="G204" i="6"/>
  <c r="F204" i="6"/>
  <c r="E204" i="6"/>
  <c r="G203" i="6"/>
  <c r="F203" i="6"/>
  <c r="E203" i="6"/>
  <c r="G202" i="6"/>
  <c r="F202" i="6"/>
  <c r="E202" i="6"/>
  <c r="G201" i="6"/>
  <c r="F201" i="6"/>
  <c r="E201" i="6"/>
  <c r="G200" i="6"/>
  <c r="F200" i="6"/>
  <c r="E200" i="6"/>
  <c r="G199" i="6"/>
  <c r="F199" i="6"/>
  <c r="E199" i="6"/>
  <c r="G198" i="6"/>
  <c r="F198" i="6"/>
  <c r="E198" i="6"/>
  <c r="G197" i="6"/>
  <c r="F197" i="6"/>
  <c r="E197" i="6"/>
  <c r="G196" i="6"/>
  <c r="F196" i="6"/>
  <c r="E196" i="6"/>
  <c r="G195" i="6"/>
  <c r="F195" i="6"/>
  <c r="E195" i="6"/>
  <c r="G194" i="6"/>
  <c r="F194" i="6"/>
  <c r="E194" i="6"/>
  <c r="G193" i="6"/>
  <c r="F193" i="6"/>
  <c r="E193" i="6"/>
  <c r="G192" i="6"/>
  <c r="F192" i="6"/>
  <c r="E192" i="6"/>
  <c r="G191" i="6"/>
  <c r="F191" i="6"/>
  <c r="E191" i="6"/>
  <c r="G190" i="6"/>
  <c r="F190" i="6"/>
  <c r="E190" i="6"/>
  <c r="G189" i="6"/>
  <c r="F189" i="6"/>
  <c r="E189" i="6"/>
  <c r="G188" i="6"/>
  <c r="F188" i="6"/>
  <c r="E188" i="6"/>
  <c r="G187" i="6"/>
  <c r="F187" i="6"/>
  <c r="E187" i="6"/>
  <c r="G186" i="6"/>
  <c r="F186" i="6"/>
  <c r="E186" i="6"/>
  <c r="G185" i="6"/>
  <c r="F185" i="6"/>
  <c r="E185" i="6"/>
  <c r="G184" i="6"/>
  <c r="F184" i="6"/>
  <c r="E184" i="6"/>
  <c r="G183" i="6"/>
  <c r="F183" i="6"/>
  <c r="E183" i="6"/>
  <c r="G182" i="6"/>
  <c r="F182" i="6"/>
  <c r="E182" i="6"/>
  <c r="G181" i="6"/>
  <c r="F181" i="6"/>
  <c r="E181" i="6"/>
  <c r="G180" i="6"/>
  <c r="F180" i="6"/>
  <c r="E180" i="6"/>
  <c r="G179" i="6"/>
  <c r="F179" i="6"/>
  <c r="E179" i="6"/>
  <c r="G178" i="6"/>
  <c r="F178" i="6"/>
  <c r="E178" i="6"/>
  <c r="G177" i="6"/>
  <c r="F177" i="6"/>
  <c r="E177" i="6"/>
  <c r="G176" i="6"/>
  <c r="F176" i="6"/>
  <c r="E176" i="6"/>
  <c r="G175" i="6"/>
  <c r="F175" i="6"/>
  <c r="E175" i="6"/>
  <c r="G174" i="6"/>
  <c r="F174" i="6"/>
  <c r="E174" i="6"/>
  <c r="G173" i="6"/>
  <c r="F173" i="6"/>
  <c r="E173" i="6"/>
  <c r="G172" i="6"/>
  <c r="F172" i="6"/>
  <c r="E172" i="6"/>
  <c r="G171" i="6"/>
  <c r="F171" i="6"/>
  <c r="E171" i="6"/>
  <c r="G170" i="6"/>
  <c r="F170" i="6"/>
  <c r="E170" i="6"/>
  <c r="G169" i="6"/>
  <c r="F169" i="6"/>
  <c r="E169" i="6"/>
  <c r="G168" i="6"/>
  <c r="F168" i="6"/>
  <c r="E168" i="6"/>
  <c r="G167" i="6"/>
  <c r="F167" i="6"/>
  <c r="E167" i="6"/>
  <c r="G166" i="6"/>
  <c r="F166" i="6"/>
  <c r="E166" i="6"/>
  <c r="G165" i="6"/>
  <c r="F165" i="6"/>
  <c r="E165" i="6"/>
  <c r="G164" i="6"/>
  <c r="F164" i="6"/>
  <c r="E164" i="6"/>
  <c r="G163" i="6"/>
  <c r="F163" i="6"/>
  <c r="E163" i="6"/>
  <c r="G162" i="6"/>
  <c r="F162" i="6"/>
  <c r="E162" i="6"/>
  <c r="G161" i="6"/>
  <c r="F161" i="6"/>
  <c r="E161" i="6"/>
  <c r="G160" i="6"/>
  <c r="F160" i="6"/>
  <c r="E160" i="6"/>
  <c r="G159" i="6"/>
  <c r="F159" i="6"/>
  <c r="E159" i="6"/>
  <c r="G158" i="6"/>
  <c r="F158" i="6"/>
  <c r="E158" i="6"/>
  <c r="G157" i="6"/>
  <c r="F157" i="6"/>
  <c r="E157" i="6"/>
  <c r="G156" i="6"/>
  <c r="F156" i="6"/>
  <c r="E156" i="6"/>
  <c r="G155" i="6"/>
  <c r="F155" i="6"/>
  <c r="E155" i="6"/>
  <c r="G154" i="6"/>
  <c r="F154" i="6"/>
  <c r="E154" i="6"/>
  <c r="G153" i="6"/>
  <c r="F153" i="6"/>
  <c r="E153" i="6"/>
  <c r="G152" i="6"/>
  <c r="F152" i="6"/>
  <c r="E152" i="6"/>
  <c r="G151" i="6"/>
  <c r="F151" i="6"/>
  <c r="E151" i="6"/>
  <c r="G150" i="6"/>
  <c r="F150" i="6"/>
  <c r="E150" i="6"/>
  <c r="G149" i="6"/>
  <c r="F149" i="6"/>
  <c r="E149" i="6"/>
  <c r="G148" i="6"/>
  <c r="F148" i="6"/>
  <c r="E148" i="6"/>
  <c r="G147" i="6"/>
  <c r="F147" i="6"/>
  <c r="E147" i="6"/>
  <c r="G146" i="6"/>
  <c r="F146" i="6"/>
  <c r="E146" i="6"/>
  <c r="G145" i="6"/>
  <c r="F145" i="6"/>
  <c r="E145" i="6"/>
  <c r="G144" i="6"/>
  <c r="F144" i="6"/>
  <c r="E144" i="6"/>
  <c r="G143" i="6"/>
  <c r="F143" i="6"/>
  <c r="E143" i="6"/>
  <c r="G142" i="6"/>
  <c r="F142" i="6"/>
  <c r="E142" i="6"/>
  <c r="G141" i="6"/>
  <c r="F141" i="6"/>
  <c r="E141" i="6"/>
  <c r="G140" i="6"/>
  <c r="F140" i="6"/>
  <c r="E140" i="6"/>
  <c r="G139" i="6"/>
  <c r="F139" i="6"/>
  <c r="E139" i="6"/>
  <c r="G138" i="6"/>
  <c r="F138" i="6"/>
  <c r="E138" i="6"/>
  <c r="G137" i="6"/>
  <c r="F137" i="6"/>
  <c r="E137" i="6"/>
  <c r="G136" i="6"/>
  <c r="F136" i="6"/>
  <c r="E136" i="6"/>
  <c r="G135" i="6"/>
  <c r="F135" i="6"/>
  <c r="E135" i="6"/>
  <c r="G134" i="6"/>
  <c r="F134" i="6"/>
  <c r="E134" i="6"/>
  <c r="G133" i="6"/>
  <c r="F133" i="6"/>
  <c r="E133" i="6"/>
  <c r="G132" i="6"/>
  <c r="F132" i="6"/>
  <c r="E132" i="6"/>
  <c r="G131" i="6"/>
  <c r="F131" i="6"/>
  <c r="E131" i="6"/>
  <c r="G130" i="6"/>
  <c r="F130" i="6"/>
  <c r="E130" i="6"/>
  <c r="G129" i="6"/>
  <c r="F129" i="6"/>
  <c r="E129" i="6"/>
  <c r="G128" i="6"/>
  <c r="F128" i="6"/>
  <c r="E128" i="6"/>
  <c r="G127" i="6"/>
  <c r="F127" i="6"/>
  <c r="E127" i="6"/>
  <c r="G126" i="6"/>
  <c r="F126" i="6"/>
  <c r="E126" i="6"/>
  <c r="G125" i="6"/>
  <c r="F125" i="6"/>
  <c r="E125" i="6"/>
  <c r="G124" i="6"/>
  <c r="F124" i="6"/>
  <c r="E124" i="6"/>
  <c r="G123" i="6"/>
  <c r="F123" i="6"/>
  <c r="E123" i="6"/>
  <c r="G122" i="6"/>
  <c r="F122" i="6"/>
  <c r="E122" i="6"/>
  <c r="G121" i="6"/>
  <c r="F121" i="6"/>
  <c r="E121" i="6"/>
  <c r="G120" i="6"/>
  <c r="F120" i="6"/>
  <c r="E120" i="6"/>
  <c r="G119" i="6"/>
  <c r="F119" i="6"/>
  <c r="E119" i="6"/>
  <c r="G118" i="6"/>
  <c r="F118" i="6"/>
  <c r="E118" i="6"/>
  <c r="G117" i="6"/>
  <c r="F117" i="6"/>
  <c r="E117" i="6"/>
  <c r="G116" i="6"/>
  <c r="F116" i="6"/>
  <c r="E116" i="6"/>
  <c r="G115" i="6"/>
  <c r="F115" i="6"/>
  <c r="E115" i="6"/>
  <c r="G114" i="6"/>
  <c r="F114" i="6"/>
  <c r="E114" i="6"/>
  <c r="G113" i="6"/>
  <c r="F113" i="6"/>
  <c r="E113" i="6"/>
  <c r="G112" i="6"/>
  <c r="F112" i="6"/>
  <c r="E112" i="6"/>
  <c r="G111" i="6"/>
  <c r="F111" i="6"/>
  <c r="E111" i="6"/>
  <c r="G110" i="6"/>
  <c r="F110" i="6"/>
  <c r="E110" i="6"/>
  <c r="G109" i="6"/>
  <c r="F109" i="6"/>
  <c r="E109" i="6"/>
  <c r="G108" i="6"/>
  <c r="F108" i="6"/>
  <c r="E108" i="6"/>
  <c r="G107" i="6"/>
  <c r="F107" i="6"/>
  <c r="E107" i="6"/>
  <c r="G106" i="6"/>
  <c r="F106" i="6"/>
  <c r="E106" i="6"/>
  <c r="G105" i="6"/>
  <c r="F105" i="6"/>
  <c r="E105" i="6"/>
  <c r="G104" i="6"/>
  <c r="F104" i="6"/>
  <c r="E104" i="6"/>
  <c r="G103" i="6"/>
  <c r="F103" i="6"/>
  <c r="E103" i="6"/>
  <c r="G102" i="6"/>
  <c r="F102" i="6"/>
  <c r="E102" i="6"/>
  <c r="G101" i="6"/>
  <c r="F101" i="6"/>
  <c r="E101" i="6"/>
  <c r="G100" i="6"/>
  <c r="F100" i="6"/>
  <c r="E100" i="6"/>
  <c r="G99" i="6"/>
  <c r="F99" i="6"/>
  <c r="E99" i="6"/>
  <c r="G98" i="6"/>
  <c r="F98" i="6"/>
  <c r="E98" i="6"/>
  <c r="G97" i="6"/>
  <c r="F97" i="6"/>
  <c r="E97" i="6"/>
  <c r="G96" i="6"/>
  <c r="F96" i="6"/>
  <c r="E96" i="6"/>
  <c r="G95" i="6"/>
  <c r="F95" i="6"/>
  <c r="E95" i="6"/>
  <c r="G94" i="6"/>
  <c r="F94" i="6"/>
  <c r="E94" i="6"/>
  <c r="G93" i="6"/>
  <c r="F93" i="6"/>
  <c r="E93" i="6"/>
  <c r="G92" i="6"/>
  <c r="F92" i="6"/>
  <c r="E92" i="6"/>
  <c r="G91" i="6"/>
  <c r="F91" i="6"/>
  <c r="E91" i="6"/>
  <c r="G90" i="6"/>
  <c r="F90" i="6"/>
  <c r="E90" i="6"/>
  <c r="G89" i="6"/>
  <c r="F89" i="6"/>
  <c r="E89" i="6"/>
  <c r="G88" i="6"/>
  <c r="F88" i="6"/>
  <c r="E88" i="6"/>
  <c r="G87" i="6"/>
  <c r="F87" i="6"/>
  <c r="E87" i="6"/>
  <c r="G86" i="6"/>
  <c r="F86" i="6"/>
  <c r="E86" i="6"/>
  <c r="G85" i="6"/>
  <c r="F85" i="6"/>
  <c r="E85" i="6"/>
  <c r="G84" i="6"/>
  <c r="F84" i="6"/>
  <c r="E84" i="6"/>
  <c r="G83" i="6"/>
  <c r="F83" i="6"/>
  <c r="E83" i="6"/>
  <c r="G82" i="6"/>
  <c r="F82" i="6"/>
  <c r="E82" i="6"/>
  <c r="G81" i="6"/>
  <c r="F81" i="6"/>
  <c r="E81" i="6"/>
  <c r="G80" i="6"/>
  <c r="F80" i="6"/>
  <c r="E80" i="6"/>
  <c r="G79" i="6"/>
  <c r="F79" i="6"/>
  <c r="E79" i="6"/>
  <c r="G78" i="6"/>
  <c r="F78" i="6"/>
  <c r="E78" i="6"/>
  <c r="G77" i="6"/>
  <c r="F77" i="6"/>
  <c r="E77" i="6"/>
  <c r="G76" i="6"/>
  <c r="F76" i="6"/>
  <c r="E76" i="6"/>
  <c r="G75" i="6"/>
  <c r="F75" i="6"/>
  <c r="E75" i="6"/>
  <c r="G74" i="6"/>
  <c r="F74" i="6"/>
  <c r="E74" i="6"/>
  <c r="G73" i="6"/>
  <c r="F73" i="6"/>
  <c r="E73" i="6"/>
  <c r="G72" i="6"/>
  <c r="F72" i="6"/>
  <c r="E72" i="6"/>
  <c r="G71" i="6"/>
  <c r="F71" i="6"/>
  <c r="E71" i="6"/>
  <c r="G70" i="6"/>
  <c r="F70" i="6"/>
  <c r="E70" i="6"/>
  <c r="G69" i="6"/>
  <c r="F69" i="6"/>
  <c r="E69" i="6"/>
  <c r="G68" i="6"/>
  <c r="F68" i="6"/>
  <c r="E68" i="6"/>
  <c r="G67" i="6"/>
  <c r="F67" i="6"/>
  <c r="E67" i="6"/>
  <c r="G66" i="6"/>
  <c r="F66" i="6"/>
  <c r="E66" i="6"/>
  <c r="G65" i="6"/>
  <c r="F65" i="6"/>
  <c r="E65" i="6"/>
  <c r="G64" i="6"/>
  <c r="F64" i="6"/>
  <c r="E64" i="6"/>
  <c r="G63" i="6"/>
  <c r="F63" i="6"/>
  <c r="E63" i="6"/>
  <c r="G62" i="6"/>
  <c r="F62" i="6"/>
  <c r="E62" i="6"/>
  <c r="G61" i="6"/>
  <c r="F61" i="6"/>
  <c r="E61" i="6"/>
  <c r="G60" i="6"/>
  <c r="F60" i="6"/>
  <c r="E60" i="6"/>
  <c r="G59" i="6"/>
  <c r="F59" i="6"/>
  <c r="E59" i="6"/>
  <c r="G58" i="6"/>
  <c r="F58" i="6"/>
  <c r="E58" i="6"/>
  <c r="G57" i="6"/>
  <c r="F57" i="6"/>
  <c r="E57" i="6"/>
  <c r="G56" i="6"/>
  <c r="F56" i="6"/>
  <c r="E56" i="6"/>
  <c r="G55" i="6"/>
  <c r="F55" i="6"/>
  <c r="E55" i="6"/>
  <c r="G54" i="6"/>
  <c r="F54" i="6"/>
  <c r="E54" i="6"/>
  <c r="G53" i="6"/>
  <c r="F53" i="6"/>
  <c r="E53" i="6"/>
  <c r="G52" i="6"/>
  <c r="F52" i="6"/>
  <c r="E52" i="6"/>
  <c r="G51" i="6"/>
  <c r="F51" i="6"/>
  <c r="E51" i="6"/>
  <c r="G50" i="6"/>
  <c r="F50" i="6"/>
  <c r="E50" i="6"/>
  <c r="G49" i="6"/>
  <c r="F49" i="6"/>
  <c r="E49" i="6"/>
  <c r="G48" i="6"/>
  <c r="F48" i="6"/>
  <c r="E48" i="6"/>
  <c r="G47" i="6"/>
  <c r="F47" i="6"/>
  <c r="E47" i="6"/>
  <c r="G46" i="6"/>
  <c r="F46" i="6"/>
  <c r="E46" i="6"/>
  <c r="G45" i="6"/>
  <c r="F45" i="6"/>
  <c r="E45" i="6"/>
  <c r="G44" i="6"/>
  <c r="F44" i="6"/>
  <c r="E44" i="6"/>
  <c r="G43" i="6"/>
  <c r="F43" i="6"/>
  <c r="E43" i="6"/>
  <c r="G42" i="6"/>
  <c r="F42" i="6"/>
  <c r="E42" i="6"/>
  <c r="G41" i="6"/>
  <c r="F41" i="6"/>
  <c r="E41" i="6"/>
  <c r="G40" i="6"/>
  <c r="F40" i="6"/>
  <c r="E40" i="6"/>
  <c r="G39" i="6"/>
  <c r="F39" i="6"/>
  <c r="E39" i="6"/>
  <c r="G38" i="6"/>
  <c r="F38" i="6"/>
  <c r="E38" i="6"/>
  <c r="G37" i="6"/>
  <c r="F37" i="6"/>
  <c r="E37" i="6"/>
  <c r="G36" i="6"/>
  <c r="F36" i="6"/>
  <c r="E36" i="6"/>
  <c r="G35" i="6"/>
  <c r="F35" i="6"/>
  <c r="E35" i="6"/>
  <c r="G34" i="6"/>
  <c r="F34" i="6"/>
  <c r="E34" i="6"/>
  <c r="G33" i="6"/>
  <c r="F33" i="6"/>
  <c r="E33" i="6"/>
  <c r="G32" i="6"/>
  <c r="F32" i="6"/>
  <c r="E32" i="6"/>
  <c r="G31" i="6"/>
  <c r="F31" i="6"/>
  <c r="E31" i="6"/>
  <c r="G30" i="6"/>
  <c r="F30" i="6"/>
  <c r="E30" i="6"/>
  <c r="G29" i="6"/>
  <c r="F29" i="6"/>
  <c r="E29" i="6"/>
  <c r="G28" i="6"/>
  <c r="F28" i="6"/>
  <c r="E28" i="6"/>
  <c r="G27" i="6"/>
  <c r="F27" i="6"/>
  <c r="E27" i="6"/>
  <c r="G26" i="6"/>
  <c r="F26" i="6"/>
  <c r="E26" i="6"/>
  <c r="G25" i="6"/>
  <c r="F25" i="6"/>
  <c r="E25" i="6"/>
  <c r="G24" i="6"/>
  <c r="F24" i="6"/>
  <c r="E24" i="6"/>
  <c r="G23" i="6"/>
  <c r="F23" i="6"/>
  <c r="E23" i="6"/>
  <c r="G22" i="6"/>
  <c r="F22" i="6"/>
  <c r="E22" i="6"/>
  <c r="G21" i="6"/>
  <c r="F21" i="6"/>
  <c r="E21" i="6"/>
  <c r="G20" i="6"/>
  <c r="F20" i="6"/>
  <c r="E20" i="6"/>
  <c r="G19" i="6"/>
  <c r="F19" i="6"/>
  <c r="E19" i="6"/>
  <c r="G18" i="6"/>
  <c r="F18" i="6"/>
  <c r="E18" i="6"/>
  <c r="G17" i="6"/>
  <c r="F17" i="6"/>
  <c r="E17" i="6"/>
  <c r="G16" i="6"/>
  <c r="F16" i="6"/>
  <c r="E16" i="6"/>
  <c r="G15" i="6"/>
  <c r="F15" i="6"/>
  <c r="E15" i="6"/>
  <c r="G14" i="6"/>
  <c r="F14" i="6"/>
  <c r="E14" i="6"/>
  <c r="G13" i="6"/>
  <c r="F13" i="6"/>
  <c r="E13" i="6"/>
  <c r="G12" i="6"/>
  <c r="F12" i="6"/>
  <c r="E12" i="6"/>
  <c r="G11" i="6"/>
  <c r="F11" i="6"/>
  <c r="E11" i="6"/>
  <c r="G10" i="6"/>
  <c r="F10" i="6"/>
  <c r="E10" i="6"/>
  <c r="G9" i="6"/>
  <c r="F9" i="6"/>
  <c r="E9" i="6"/>
  <c r="G8" i="6"/>
  <c r="F8" i="6"/>
  <c r="E8" i="6"/>
  <c r="E11" i="5" l="1"/>
  <c r="B5" i="5"/>
  <c r="B6" i="5" s="1"/>
  <c r="B4" i="5"/>
  <c r="C9" i="5"/>
  <c r="F7" i="5" s="1"/>
  <c r="F11" i="4"/>
  <c r="F10" i="4"/>
  <c r="E11" i="4"/>
  <c r="E10" i="4"/>
  <c r="F9" i="4"/>
  <c r="E9" i="4"/>
  <c r="F8" i="4"/>
  <c r="F7" i="4"/>
  <c r="F6" i="4"/>
  <c r="F5" i="4"/>
  <c r="F4" i="4"/>
  <c r="F3" i="4"/>
  <c r="E8" i="4"/>
  <c r="E7" i="4"/>
  <c r="E6" i="4"/>
  <c r="E5" i="4"/>
  <c r="E4" i="4"/>
  <c r="C9" i="4"/>
  <c r="E3" i="4" s="1"/>
  <c r="D8" i="4"/>
  <c r="D7" i="4"/>
  <c r="D6" i="4"/>
  <c r="D5" i="4"/>
  <c r="D4" i="4"/>
  <c r="D3" i="4"/>
  <c r="B11" i="4"/>
  <c r="B10" i="4"/>
  <c r="B7" i="5" l="1"/>
  <c r="B8" i="5" s="1"/>
  <c r="F11" i="5"/>
  <c r="B11" i="5"/>
  <c r="F10" i="5"/>
  <c r="B10" i="5"/>
  <c r="F8" i="5"/>
  <c r="F5" i="5"/>
  <c r="F6" i="5"/>
  <c r="F4" i="5"/>
  <c r="F3" i="5"/>
  <c r="C13" i="3"/>
  <c r="C12" i="3"/>
  <c r="B12" i="3"/>
  <c r="B13" i="3"/>
  <c r="E10" i="3"/>
  <c r="D10" i="3"/>
  <c r="C10" i="3"/>
  <c r="B10" i="3"/>
  <c r="E9" i="3"/>
  <c r="E8" i="3"/>
  <c r="E7" i="3"/>
  <c r="E6" i="3"/>
  <c r="E5" i="3"/>
  <c r="E4" i="3"/>
  <c r="D8" i="3"/>
  <c r="D9" i="3"/>
  <c r="D7" i="3"/>
  <c r="D6" i="3"/>
  <c r="D5" i="3"/>
  <c r="D4" i="3"/>
  <c r="F9" i="5" l="1"/>
  <c r="D5" i="5"/>
  <c r="E5" i="5" s="1"/>
  <c r="D7" i="5"/>
  <c r="E7" i="5" s="1"/>
  <c r="D8" i="5"/>
  <c r="E8" i="5" s="1"/>
  <c r="D6" i="5"/>
  <c r="E6" i="5" s="1"/>
  <c r="D4" i="5"/>
  <c r="E4" i="5" s="1"/>
  <c r="D3" i="5"/>
  <c r="E3" i="5" s="1"/>
  <c r="N2" i="1"/>
  <c r="M3" i="1"/>
  <c r="M2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6" i="1"/>
  <c r="L5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E131" i="1"/>
  <c r="E127" i="1"/>
  <c r="E126" i="1"/>
  <c r="E119" i="1"/>
  <c r="E115" i="1"/>
  <c r="E114" i="1"/>
  <c r="E107" i="1"/>
  <c r="E103" i="1"/>
  <c r="E102" i="1"/>
  <c r="E95" i="1"/>
  <c r="E91" i="1"/>
  <c r="E90" i="1"/>
  <c r="E83" i="1"/>
  <c r="E79" i="1"/>
  <c r="E78" i="1"/>
  <c r="E71" i="1"/>
  <c r="E67" i="1"/>
  <c r="E66" i="1"/>
  <c r="E59" i="1"/>
  <c r="E55" i="1"/>
  <c r="E54" i="1"/>
  <c r="E43" i="1"/>
  <c r="E42" i="1"/>
  <c r="E31" i="1"/>
  <c r="E30" i="1"/>
  <c r="E19" i="1"/>
  <c r="E18" i="1"/>
  <c r="E7" i="1"/>
  <c r="E6" i="1"/>
  <c r="D6" i="1"/>
  <c r="D137" i="1"/>
  <c r="E137" i="1" s="1"/>
  <c r="D136" i="1"/>
  <c r="E136" i="1" s="1"/>
  <c r="D135" i="1"/>
  <c r="E135" i="1" s="1"/>
  <c r="D134" i="1"/>
  <c r="E134" i="1" s="1"/>
  <c r="D133" i="1"/>
  <c r="E133" i="1" s="1"/>
  <c r="D132" i="1"/>
  <c r="E132" i="1" s="1"/>
  <c r="D131" i="1"/>
  <c r="D130" i="1"/>
  <c r="E130" i="1" s="1"/>
  <c r="D129" i="1"/>
  <c r="E129" i="1" s="1"/>
  <c r="D128" i="1"/>
  <c r="E128" i="1" s="1"/>
  <c r="D127" i="1"/>
  <c r="D126" i="1"/>
  <c r="D125" i="1"/>
  <c r="E125" i="1" s="1"/>
  <c r="D124" i="1"/>
  <c r="E124" i="1" s="1"/>
  <c r="D123" i="1"/>
  <c r="E123" i="1" s="1"/>
  <c r="D122" i="1"/>
  <c r="E122" i="1" s="1"/>
  <c r="D121" i="1"/>
  <c r="E121" i="1" s="1"/>
  <c r="D120" i="1"/>
  <c r="E120" i="1" s="1"/>
  <c r="D119" i="1"/>
  <c r="D118" i="1"/>
  <c r="E118" i="1" s="1"/>
  <c r="D117" i="1"/>
  <c r="E117" i="1" s="1"/>
  <c r="D116" i="1"/>
  <c r="E116" i="1" s="1"/>
  <c r="D115" i="1"/>
  <c r="D114" i="1"/>
  <c r="D113" i="1"/>
  <c r="E113" i="1" s="1"/>
  <c r="D112" i="1"/>
  <c r="E112" i="1" s="1"/>
  <c r="D111" i="1"/>
  <c r="E111" i="1" s="1"/>
  <c r="D110" i="1"/>
  <c r="E110" i="1" s="1"/>
  <c r="D109" i="1"/>
  <c r="E109" i="1" s="1"/>
  <c r="D108" i="1"/>
  <c r="E108" i="1" s="1"/>
  <c r="D107" i="1"/>
  <c r="D106" i="1"/>
  <c r="E106" i="1" s="1"/>
  <c r="D105" i="1"/>
  <c r="E105" i="1" s="1"/>
  <c r="D104" i="1"/>
  <c r="E104" i="1" s="1"/>
  <c r="D103" i="1"/>
  <c r="D102" i="1"/>
  <c r="D101" i="1"/>
  <c r="E101" i="1" s="1"/>
  <c r="D100" i="1"/>
  <c r="E100" i="1" s="1"/>
  <c r="D99" i="1"/>
  <c r="E99" i="1" s="1"/>
  <c r="D98" i="1"/>
  <c r="E98" i="1" s="1"/>
  <c r="D97" i="1"/>
  <c r="E97" i="1" s="1"/>
  <c r="D96" i="1"/>
  <c r="E96" i="1" s="1"/>
  <c r="D95" i="1"/>
  <c r="D94" i="1"/>
  <c r="E94" i="1" s="1"/>
  <c r="D93" i="1"/>
  <c r="E93" i="1" s="1"/>
  <c r="D92" i="1"/>
  <c r="E92" i="1" s="1"/>
  <c r="D91" i="1"/>
  <c r="D90" i="1"/>
  <c r="D89" i="1"/>
  <c r="E89" i="1" s="1"/>
  <c r="D88" i="1"/>
  <c r="E88" i="1" s="1"/>
  <c r="D87" i="1"/>
  <c r="E87" i="1" s="1"/>
  <c r="D86" i="1"/>
  <c r="E86" i="1" s="1"/>
  <c r="D85" i="1"/>
  <c r="E85" i="1" s="1"/>
  <c r="D84" i="1"/>
  <c r="E84" i="1" s="1"/>
  <c r="D83" i="1"/>
  <c r="D82" i="1"/>
  <c r="E82" i="1" s="1"/>
  <c r="D81" i="1"/>
  <c r="E81" i="1" s="1"/>
  <c r="D80" i="1"/>
  <c r="E80" i="1" s="1"/>
  <c r="D79" i="1"/>
  <c r="D78" i="1"/>
  <c r="D77" i="1"/>
  <c r="E77" i="1" s="1"/>
  <c r="D76" i="1"/>
  <c r="E76" i="1" s="1"/>
  <c r="D75" i="1"/>
  <c r="E75" i="1" s="1"/>
  <c r="D74" i="1"/>
  <c r="E74" i="1" s="1"/>
  <c r="D73" i="1"/>
  <c r="E73" i="1" s="1"/>
  <c r="D72" i="1"/>
  <c r="E72" i="1" s="1"/>
  <c r="D71" i="1"/>
  <c r="D70" i="1"/>
  <c r="E70" i="1" s="1"/>
  <c r="D69" i="1"/>
  <c r="E69" i="1" s="1"/>
  <c r="D68" i="1"/>
  <c r="E68" i="1" s="1"/>
  <c r="D67" i="1"/>
  <c r="D66" i="1"/>
  <c r="D65" i="1"/>
  <c r="E65" i="1" s="1"/>
  <c r="D64" i="1"/>
  <c r="E64" i="1" s="1"/>
  <c r="D63" i="1"/>
  <c r="E63" i="1" s="1"/>
  <c r="D62" i="1"/>
  <c r="E62" i="1" s="1"/>
  <c r="D61" i="1"/>
  <c r="E61" i="1" s="1"/>
  <c r="D60" i="1"/>
  <c r="E60" i="1" s="1"/>
  <c r="D59" i="1"/>
  <c r="D58" i="1"/>
  <c r="E58" i="1" s="1"/>
  <c r="D57" i="1"/>
  <c r="E57" i="1" s="1"/>
  <c r="D56" i="1"/>
  <c r="E56" i="1" s="1"/>
  <c r="D55" i="1"/>
  <c r="D54" i="1"/>
  <c r="D53" i="1"/>
  <c r="E53" i="1" s="1"/>
  <c r="D52" i="1"/>
  <c r="E52" i="1" s="1"/>
  <c r="D51" i="1"/>
  <c r="E51" i="1" s="1"/>
  <c r="D50" i="1"/>
  <c r="E50" i="1" s="1"/>
  <c r="D49" i="1"/>
  <c r="E49" i="1" s="1"/>
  <c r="D48" i="1"/>
  <c r="E48" i="1" s="1"/>
  <c r="D47" i="1"/>
  <c r="E47" i="1" s="1"/>
  <c r="D46" i="1"/>
  <c r="E46" i="1" s="1"/>
  <c r="D45" i="1"/>
  <c r="E45" i="1" s="1"/>
  <c r="D44" i="1"/>
  <c r="E44" i="1" s="1"/>
  <c r="D43" i="1"/>
  <c r="D42" i="1"/>
  <c r="D41" i="1"/>
  <c r="E41" i="1" s="1"/>
  <c r="D40" i="1"/>
  <c r="E40" i="1" s="1"/>
  <c r="D39" i="1"/>
  <c r="E39" i="1" s="1"/>
  <c r="D38" i="1"/>
  <c r="E38" i="1" s="1"/>
  <c r="D37" i="1"/>
  <c r="E37" i="1" s="1"/>
  <c r="D36" i="1"/>
  <c r="E36" i="1" s="1"/>
  <c r="D35" i="1"/>
  <c r="E35" i="1" s="1"/>
  <c r="D34" i="1"/>
  <c r="E34" i="1" s="1"/>
  <c r="D33" i="1"/>
  <c r="E33" i="1" s="1"/>
  <c r="D32" i="1"/>
  <c r="E32" i="1" s="1"/>
  <c r="D31" i="1"/>
  <c r="D30" i="1"/>
  <c r="D29" i="1"/>
  <c r="E29" i="1" s="1"/>
  <c r="D28" i="1"/>
  <c r="E28" i="1" s="1"/>
  <c r="D27" i="1"/>
  <c r="E27" i="1" s="1"/>
  <c r="D26" i="1"/>
  <c r="E26" i="1" s="1"/>
  <c r="D25" i="1"/>
  <c r="E25" i="1" s="1"/>
  <c r="D24" i="1"/>
  <c r="E24" i="1" s="1"/>
  <c r="D23" i="1"/>
  <c r="E23" i="1" s="1"/>
  <c r="D22" i="1"/>
  <c r="E22" i="1" s="1"/>
  <c r="D21" i="1"/>
  <c r="E21" i="1" s="1"/>
  <c r="D20" i="1"/>
  <c r="E20" i="1" s="1"/>
  <c r="D19" i="1"/>
  <c r="D18" i="1"/>
  <c r="D17" i="1"/>
  <c r="E17" i="1" s="1"/>
  <c r="D16" i="1"/>
  <c r="E16" i="1" s="1"/>
  <c r="D15" i="1"/>
  <c r="E15" i="1" s="1"/>
  <c r="D14" i="1"/>
  <c r="E14" i="1" s="1"/>
  <c r="D13" i="1"/>
  <c r="E13" i="1" s="1"/>
  <c r="D12" i="1"/>
  <c r="E12" i="1" s="1"/>
  <c r="D11" i="1"/>
  <c r="E11" i="1" s="1"/>
  <c r="D10" i="1"/>
  <c r="E10" i="1" s="1"/>
  <c r="D9" i="1"/>
  <c r="E9" i="1" s="1"/>
  <c r="D8" i="1"/>
  <c r="E8" i="1" s="1"/>
  <c r="D7" i="1"/>
  <c r="D5" i="1"/>
  <c r="E5" i="1" s="1"/>
  <c r="E9" i="5" l="1"/>
  <c r="E10" i="5" s="1"/>
  <c r="I13" i="1"/>
  <c r="I17" i="1" s="1"/>
  <c r="I21" i="1" s="1"/>
  <c r="I25" i="1" s="1"/>
  <c r="I12" i="1"/>
  <c r="I16" i="1" s="1"/>
  <c r="I20" i="1" s="1"/>
  <c r="I24" i="1" s="1"/>
  <c r="I11" i="1"/>
  <c r="I15" i="1" s="1"/>
  <c r="I19" i="1" s="1"/>
  <c r="I23" i="1" s="1"/>
  <c r="I10" i="1"/>
  <c r="I14" i="1" s="1"/>
  <c r="I18" i="1" s="1"/>
  <c r="I22" i="1" s="1"/>
</calcChain>
</file>

<file path=xl/sharedStrings.xml><?xml version="1.0" encoding="utf-8"?>
<sst xmlns="http://schemas.openxmlformats.org/spreadsheetml/2006/main" count="334" uniqueCount="54">
  <si>
    <t>price, seasonally and calendar adjusted</t>
  </si>
  <si>
    <t>∅-GR qoq [%]</t>
  </si>
  <si>
    <t xml:space="preserve"> annualized ∅-GR qoq [%]</t>
  </si>
  <si>
    <t>q4</t>
  </si>
  <si>
    <t>q1</t>
  </si>
  <si>
    <t>q2</t>
  </si>
  <si>
    <t>q3</t>
  </si>
  <si>
    <t>2020=100 chain idex</t>
  </si>
  <si>
    <t>real GDP</t>
  </si>
  <si>
    <t>Growth-factor qoq</t>
  </si>
  <si>
    <t>Growth-rate qoq</t>
  </si>
  <si>
    <t>Visits</t>
  </si>
  <si>
    <t>Sales volume [€]</t>
  </si>
  <si>
    <t>year</t>
  </si>
  <si>
    <t>x</t>
  </si>
  <si>
    <t>y</t>
  </si>
  <si>
    <t>xy</t>
  </si>
  <si>
    <t>x^2</t>
  </si>
  <si>
    <t>b</t>
  </si>
  <si>
    <t>N</t>
  </si>
  <si>
    <t>a</t>
  </si>
  <si>
    <t>y ̂</t>
  </si>
  <si>
    <t>(y ̂-y ̅)2</t>
  </si>
  <si>
    <t>(y-y ̅)2</t>
  </si>
  <si>
    <t>R^2</t>
  </si>
  <si>
    <t>R</t>
  </si>
  <si>
    <t>GDPc1</t>
  </si>
  <si>
    <t>UNRATE</t>
  </si>
  <si>
    <t>lin</t>
  </si>
  <si>
    <t>Billions of Chained 2017 Dollars, Seasonally Adjusted Annual Rate</t>
  </si>
  <si>
    <t>Percent, Seasonally Adjusted</t>
  </si>
  <si>
    <t>Quarterly</t>
  </si>
  <si>
    <t>1947-01-01 to 2024-04-01</t>
  </si>
  <si>
    <t>Real Gross Domestic Product</t>
  </si>
  <si>
    <t>Unemployment Rate</t>
  </si>
  <si>
    <t>U.S. Bureau of Economic Analysis</t>
  </si>
  <si>
    <t>U.S. Bureau of Labor Statistics</t>
  </si>
  <si>
    <t>date</t>
  </si>
  <si>
    <t>value</t>
  </si>
  <si>
    <t>q, avg</t>
  </si>
  <si>
    <t>1948-01-01 to 2024-07-01</t>
  </si>
  <si>
    <t>GDPqoq-%</t>
  </si>
  <si>
    <t>du-%</t>
  </si>
  <si>
    <t>1/b</t>
  </si>
  <si>
    <t>-a/b</t>
  </si>
  <si>
    <t>GDP-%</t>
  </si>
  <si>
    <t>d-UE</t>
  </si>
  <si>
    <t>raw data</t>
  </si>
  <si>
    <t>UE-%</t>
  </si>
  <si>
    <t>1981-1989</t>
  </si>
  <si>
    <t>1990-1999</t>
  </si>
  <si>
    <t>2000-2008</t>
  </si>
  <si>
    <t>2009-2019</t>
  </si>
  <si>
    <t>2020-2023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</si>
</sst>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%"/>
    <numFmt numFmtId="165" formatCode="0.0%"/>
    <numFmt numFmtId="166" formatCode="m/d/yyyy"/>
    <numFmt numFmtId="167" formatCode="0.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3">
    <xf numFmtId="0" fontId="0" fillId="0" borderId="0" xfId="0"/>
    <xf numFmtId="164" fontId="0" fillId="0" borderId="0" xfId="1" applyNumberFormat="1" applyFont="1"/>
    <xf numFmtId="0" fontId="0" fillId="0" borderId="1" xfId="0" applyBorder="1"/>
    <xf numFmtId="165" fontId="0" fillId="0" borderId="0" xfId="1" applyNumberFormat="1" applyFont="1"/>
    <xf numFmtId="10" fontId="0" fillId="0" borderId="0" xfId="1" applyNumberFormat="1" applyFont="1"/>
    <xf numFmtId="10" fontId="0" fillId="0" borderId="1" xfId="1" applyNumberFormat="1" applyFont="1" applyBorder="1"/>
    <xf numFmtId="10" fontId="0" fillId="0" borderId="0" xfId="0" applyNumberFormat="1"/>
    <xf numFmtId="9" fontId="0" fillId="0" borderId="0" xfId="1" applyFont="1"/>
    <xf numFmtId="166" fontId="0" fillId="0" borderId="0" xfId="0" applyNumberFormat="1"/>
    <xf numFmtId="0" fontId="0" fillId="0" borderId="0" xfId="0" applyNumberFormat="1"/>
    <xf numFmtId="14" fontId="0" fillId="0" borderId="0" xfId="0" applyNumberFormat="1"/>
    <xf numFmtId="167" fontId="0" fillId="0" borderId="0" xfId="0" applyNumberFormat="1"/>
    <xf numFmtId="49" fontId="0" fillId="0" borderId="0" xfId="0" applyNumberFormat="1"/>
  </cellXfs>
  <cellStyles count="2">
    <cellStyle name="Prozent" xfId="1" builtinId="5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GDP</a:t>
            </a:r>
          </a:p>
          <a:p>
            <a:pPr>
              <a:defRPr/>
            </a:pPr>
            <a:r>
              <a:rPr lang="de-DE"/>
              <a:t>price, seasonally and calendar adjusted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Tabelle1!$C$3</c:f>
              <c:strCache>
                <c:ptCount val="1"/>
                <c:pt idx="0">
                  <c:v>real GDP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multiLvlStrRef>
              <c:f>Tabelle1!$A$4:$B$139</c:f>
              <c:multiLvlStrCache>
                <c:ptCount val="136"/>
                <c:lvl>
                  <c:pt idx="0">
                    <c:v>q1</c:v>
                  </c:pt>
                  <c:pt idx="1">
                    <c:v>q2</c:v>
                  </c:pt>
                  <c:pt idx="2">
                    <c:v>q3</c:v>
                  </c:pt>
                  <c:pt idx="3">
                    <c:v>q4</c:v>
                  </c:pt>
                  <c:pt idx="4">
                    <c:v>q1</c:v>
                  </c:pt>
                  <c:pt idx="5">
                    <c:v>q2</c:v>
                  </c:pt>
                  <c:pt idx="6">
                    <c:v>q3</c:v>
                  </c:pt>
                  <c:pt idx="7">
                    <c:v>q4</c:v>
                  </c:pt>
                  <c:pt idx="8">
                    <c:v>q1</c:v>
                  </c:pt>
                  <c:pt idx="9">
                    <c:v>q2</c:v>
                  </c:pt>
                  <c:pt idx="10">
                    <c:v>q3</c:v>
                  </c:pt>
                  <c:pt idx="11">
                    <c:v>q4</c:v>
                  </c:pt>
                  <c:pt idx="12">
                    <c:v>q1</c:v>
                  </c:pt>
                  <c:pt idx="13">
                    <c:v>q2</c:v>
                  </c:pt>
                  <c:pt idx="14">
                    <c:v>q3</c:v>
                  </c:pt>
                  <c:pt idx="15">
                    <c:v>q4</c:v>
                  </c:pt>
                  <c:pt idx="16">
                    <c:v>q1</c:v>
                  </c:pt>
                  <c:pt idx="17">
                    <c:v>q2</c:v>
                  </c:pt>
                  <c:pt idx="18">
                    <c:v>q3</c:v>
                  </c:pt>
                  <c:pt idx="19">
                    <c:v>q4</c:v>
                  </c:pt>
                  <c:pt idx="20">
                    <c:v>q1</c:v>
                  </c:pt>
                  <c:pt idx="21">
                    <c:v>q2</c:v>
                  </c:pt>
                  <c:pt idx="22">
                    <c:v>q3</c:v>
                  </c:pt>
                  <c:pt idx="23">
                    <c:v>q4</c:v>
                  </c:pt>
                  <c:pt idx="24">
                    <c:v>q1</c:v>
                  </c:pt>
                  <c:pt idx="25">
                    <c:v>q2</c:v>
                  </c:pt>
                  <c:pt idx="26">
                    <c:v>q3</c:v>
                  </c:pt>
                  <c:pt idx="27">
                    <c:v>q4</c:v>
                  </c:pt>
                  <c:pt idx="28">
                    <c:v>q1</c:v>
                  </c:pt>
                  <c:pt idx="29">
                    <c:v>q2</c:v>
                  </c:pt>
                  <c:pt idx="30">
                    <c:v>q3</c:v>
                  </c:pt>
                  <c:pt idx="31">
                    <c:v>q4</c:v>
                  </c:pt>
                  <c:pt idx="32">
                    <c:v>q1</c:v>
                  </c:pt>
                  <c:pt idx="33">
                    <c:v>q2</c:v>
                  </c:pt>
                  <c:pt idx="34">
                    <c:v>q3</c:v>
                  </c:pt>
                  <c:pt idx="35">
                    <c:v>q4</c:v>
                  </c:pt>
                  <c:pt idx="36">
                    <c:v>q1</c:v>
                  </c:pt>
                  <c:pt idx="37">
                    <c:v>q2</c:v>
                  </c:pt>
                  <c:pt idx="38">
                    <c:v>q3</c:v>
                  </c:pt>
                  <c:pt idx="39">
                    <c:v>q4</c:v>
                  </c:pt>
                  <c:pt idx="40">
                    <c:v>q1</c:v>
                  </c:pt>
                  <c:pt idx="41">
                    <c:v>q2</c:v>
                  </c:pt>
                  <c:pt idx="42">
                    <c:v>q3</c:v>
                  </c:pt>
                  <c:pt idx="43">
                    <c:v>q4</c:v>
                  </c:pt>
                  <c:pt idx="44">
                    <c:v>q1</c:v>
                  </c:pt>
                  <c:pt idx="45">
                    <c:v>q2</c:v>
                  </c:pt>
                  <c:pt idx="46">
                    <c:v>q3</c:v>
                  </c:pt>
                  <c:pt idx="47">
                    <c:v>q4</c:v>
                  </c:pt>
                  <c:pt idx="48">
                    <c:v>q1</c:v>
                  </c:pt>
                  <c:pt idx="49">
                    <c:v>q2</c:v>
                  </c:pt>
                  <c:pt idx="50">
                    <c:v>q3</c:v>
                  </c:pt>
                  <c:pt idx="51">
                    <c:v>q4</c:v>
                  </c:pt>
                  <c:pt idx="52">
                    <c:v>q1</c:v>
                  </c:pt>
                  <c:pt idx="53">
                    <c:v>q2</c:v>
                  </c:pt>
                  <c:pt idx="54">
                    <c:v>q3</c:v>
                  </c:pt>
                  <c:pt idx="55">
                    <c:v>q4</c:v>
                  </c:pt>
                  <c:pt idx="56">
                    <c:v>q1</c:v>
                  </c:pt>
                  <c:pt idx="57">
                    <c:v>q2</c:v>
                  </c:pt>
                  <c:pt idx="58">
                    <c:v>q3</c:v>
                  </c:pt>
                  <c:pt idx="59">
                    <c:v>q4</c:v>
                  </c:pt>
                  <c:pt idx="60">
                    <c:v>q1</c:v>
                  </c:pt>
                  <c:pt idx="61">
                    <c:v>q2</c:v>
                  </c:pt>
                  <c:pt idx="62">
                    <c:v>q3</c:v>
                  </c:pt>
                  <c:pt idx="63">
                    <c:v>q4</c:v>
                  </c:pt>
                  <c:pt idx="64">
                    <c:v>q1</c:v>
                  </c:pt>
                  <c:pt idx="65">
                    <c:v>q2</c:v>
                  </c:pt>
                  <c:pt idx="66">
                    <c:v>q3</c:v>
                  </c:pt>
                  <c:pt idx="67">
                    <c:v>q4</c:v>
                  </c:pt>
                  <c:pt idx="68">
                    <c:v>q1</c:v>
                  </c:pt>
                  <c:pt idx="69">
                    <c:v>q2</c:v>
                  </c:pt>
                  <c:pt idx="70">
                    <c:v>q3</c:v>
                  </c:pt>
                  <c:pt idx="71">
                    <c:v>q4</c:v>
                  </c:pt>
                  <c:pt idx="72">
                    <c:v>q1</c:v>
                  </c:pt>
                  <c:pt idx="73">
                    <c:v>q2</c:v>
                  </c:pt>
                  <c:pt idx="74">
                    <c:v>q3</c:v>
                  </c:pt>
                  <c:pt idx="75">
                    <c:v>q4</c:v>
                  </c:pt>
                  <c:pt idx="76">
                    <c:v>q1</c:v>
                  </c:pt>
                  <c:pt idx="77">
                    <c:v>q2</c:v>
                  </c:pt>
                  <c:pt idx="78">
                    <c:v>q3</c:v>
                  </c:pt>
                  <c:pt idx="79">
                    <c:v>q4</c:v>
                  </c:pt>
                  <c:pt idx="80">
                    <c:v>q1</c:v>
                  </c:pt>
                  <c:pt idx="81">
                    <c:v>q2</c:v>
                  </c:pt>
                  <c:pt idx="82">
                    <c:v>q3</c:v>
                  </c:pt>
                  <c:pt idx="83">
                    <c:v>q4</c:v>
                  </c:pt>
                  <c:pt idx="84">
                    <c:v>q1</c:v>
                  </c:pt>
                  <c:pt idx="85">
                    <c:v>q2</c:v>
                  </c:pt>
                  <c:pt idx="86">
                    <c:v>q3</c:v>
                  </c:pt>
                  <c:pt idx="87">
                    <c:v>q4</c:v>
                  </c:pt>
                  <c:pt idx="88">
                    <c:v>q1</c:v>
                  </c:pt>
                  <c:pt idx="89">
                    <c:v>q2</c:v>
                  </c:pt>
                  <c:pt idx="90">
                    <c:v>q3</c:v>
                  </c:pt>
                  <c:pt idx="91">
                    <c:v>q4</c:v>
                  </c:pt>
                  <c:pt idx="92">
                    <c:v>q1</c:v>
                  </c:pt>
                  <c:pt idx="93">
                    <c:v>q2</c:v>
                  </c:pt>
                  <c:pt idx="94">
                    <c:v>q3</c:v>
                  </c:pt>
                  <c:pt idx="95">
                    <c:v>q4</c:v>
                  </c:pt>
                  <c:pt idx="96">
                    <c:v>q1</c:v>
                  </c:pt>
                  <c:pt idx="97">
                    <c:v>q2</c:v>
                  </c:pt>
                  <c:pt idx="98">
                    <c:v>q3</c:v>
                  </c:pt>
                  <c:pt idx="99">
                    <c:v>q4</c:v>
                  </c:pt>
                  <c:pt idx="100">
                    <c:v>q1</c:v>
                  </c:pt>
                  <c:pt idx="101">
                    <c:v>q2</c:v>
                  </c:pt>
                  <c:pt idx="102">
                    <c:v>q3</c:v>
                  </c:pt>
                  <c:pt idx="103">
                    <c:v>q4</c:v>
                  </c:pt>
                  <c:pt idx="104">
                    <c:v>q1</c:v>
                  </c:pt>
                  <c:pt idx="105">
                    <c:v>q2</c:v>
                  </c:pt>
                  <c:pt idx="106">
                    <c:v>q3</c:v>
                  </c:pt>
                  <c:pt idx="107">
                    <c:v>q4</c:v>
                  </c:pt>
                  <c:pt idx="108">
                    <c:v>q1</c:v>
                  </c:pt>
                  <c:pt idx="109">
                    <c:v>q2</c:v>
                  </c:pt>
                  <c:pt idx="110">
                    <c:v>q3</c:v>
                  </c:pt>
                  <c:pt idx="111">
                    <c:v>q4</c:v>
                  </c:pt>
                  <c:pt idx="112">
                    <c:v>q1</c:v>
                  </c:pt>
                  <c:pt idx="113">
                    <c:v>q2</c:v>
                  </c:pt>
                  <c:pt idx="114">
                    <c:v>q3</c:v>
                  </c:pt>
                  <c:pt idx="115">
                    <c:v>q4</c:v>
                  </c:pt>
                  <c:pt idx="116">
                    <c:v>q1</c:v>
                  </c:pt>
                  <c:pt idx="117">
                    <c:v>q2</c:v>
                  </c:pt>
                  <c:pt idx="118">
                    <c:v>q3</c:v>
                  </c:pt>
                  <c:pt idx="119">
                    <c:v>q4</c:v>
                  </c:pt>
                  <c:pt idx="120">
                    <c:v>q1</c:v>
                  </c:pt>
                  <c:pt idx="121">
                    <c:v>q2</c:v>
                  </c:pt>
                  <c:pt idx="122">
                    <c:v>q3</c:v>
                  </c:pt>
                  <c:pt idx="123">
                    <c:v>q4</c:v>
                  </c:pt>
                  <c:pt idx="124">
                    <c:v>q1</c:v>
                  </c:pt>
                  <c:pt idx="125">
                    <c:v>q2</c:v>
                  </c:pt>
                  <c:pt idx="126">
                    <c:v>q3</c:v>
                  </c:pt>
                  <c:pt idx="127">
                    <c:v>q4</c:v>
                  </c:pt>
                  <c:pt idx="128">
                    <c:v>q1</c:v>
                  </c:pt>
                  <c:pt idx="129">
                    <c:v>q2</c:v>
                  </c:pt>
                  <c:pt idx="130">
                    <c:v>q3</c:v>
                  </c:pt>
                  <c:pt idx="131">
                    <c:v>q4</c:v>
                  </c:pt>
                  <c:pt idx="132">
                    <c:v>q1</c:v>
                  </c:pt>
                  <c:pt idx="133">
                    <c:v>q2</c:v>
                  </c:pt>
                  <c:pt idx="134">
                    <c:v>q3</c:v>
                  </c:pt>
                  <c:pt idx="135">
                    <c:v>q4</c:v>
                  </c:pt>
                </c:lvl>
                <c:lvl>
                  <c:pt idx="0">
                    <c:v>1991</c:v>
                  </c:pt>
                  <c:pt idx="4">
                    <c:v>1992</c:v>
                  </c:pt>
                  <c:pt idx="8">
                    <c:v>1993</c:v>
                  </c:pt>
                  <c:pt idx="12">
                    <c:v>1994</c:v>
                  </c:pt>
                  <c:pt idx="16">
                    <c:v>1995</c:v>
                  </c:pt>
                  <c:pt idx="20">
                    <c:v>1996</c:v>
                  </c:pt>
                  <c:pt idx="24">
                    <c:v>1997</c:v>
                  </c:pt>
                  <c:pt idx="28">
                    <c:v>1998</c:v>
                  </c:pt>
                  <c:pt idx="32">
                    <c:v>1999</c:v>
                  </c:pt>
                  <c:pt idx="36">
                    <c:v>2000</c:v>
                  </c:pt>
                  <c:pt idx="40">
                    <c:v>2001</c:v>
                  </c:pt>
                  <c:pt idx="44">
                    <c:v>2002</c:v>
                  </c:pt>
                  <c:pt idx="48">
                    <c:v>2003</c:v>
                  </c:pt>
                  <c:pt idx="52">
                    <c:v>2004</c:v>
                  </c:pt>
                  <c:pt idx="56">
                    <c:v>2005</c:v>
                  </c:pt>
                  <c:pt idx="60">
                    <c:v>2006</c:v>
                  </c:pt>
                  <c:pt idx="64">
                    <c:v>2007</c:v>
                  </c:pt>
                  <c:pt idx="68">
                    <c:v>2008</c:v>
                  </c:pt>
                  <c:pt idx="72">
                    <c:v>2009</c:v>
                  </c:pt>
                  <c:pt idx="76">
                    <c:v>2010</c:v>
                  </c:pt>
                  <c:pt idx="80">
                    <c:v>2011</c:v>
                  </c:pt>
                  <c:pt idx="84">
                    <c:v>2012</c:v>
                  </c:pt>
                  <c:pt idx="88">
                    <c:v>2013</c:v>
                  </c:pt>
                  <c:pt idx="92">
                    <c:v>2014</c:v>
                  </c:pt>
                  <c:pt idx="96">
                    <c:v>2015</c:v>
                  </c:pt>
                  <c:pt idx="100">
                    <c:v>2016</c:v>
                  </c:pt>
                  <c:pt idx="104">
                    <c:v>2017</c:v>
                  </c:pt>
                  <c:pt idx="108">
                    <c:v>2018</c:v>
                  </c:pt>
                  <c:pt idx="112">
                    <c:v>2019</c:v>
                  </c:pt>
                  <c:pt idx="116">
                    <c:v>2020</c:v>
                  </c:pt>
                  <c:pt idx="120">
                    <c:v>2021</c:v>
                  </c:pt>
                  <c:pt idx="124">
                    <c:v>2022</c:v>
                  </c:pt>
                  <c:pt idx="128">
                    <c:v>2023</c:v>
                  </c:pt>
                  <c:pt idx="132">
                    <c:v>2024</c:v>
                  </c:pt>
                </c:lvl>
              </c:multiLvlStrCache>
            </c:multiLvlStrRef>
          </c:cat>
          <c:val>
            <c:numRef>
              <c:f>Tabelle1!$C$4:$C$139</c:f>
              <c:numCache>
                <c:formatCode>General</c:formatCode>
                <c:ptCount val="136"/>
                <c:pt idx="0">
                  <c:v>70.78</c:v>
                </c:pt>
                <c:pt idx="1">
                  <c:v>70.47</c:v>
                </c:pt>
                <c:pt idx="2">
                  <c:v>70.34</c:v>
                </c:pt>
                <c:pt idx="3">
                  <c:v>71.33</c:v>
                </c:pt>
                <c:pt idx="4">
                  <c:v>72.34</c:v>
                </c:pt>
                <c:pt idx="5">
                  <c:v>71.900000000000006</c:v>
                </c:pt>
                <c:pt idx="6">
                  <c:v>71.709999999999994</c:v>
                </c:pt>
                <c:pt idx="7">
                  <c:v>71.5</c:v>
                </c:pt>
                <c:pt idx="8">
                  <c:v>70.94</c:v>
                </c:pt>
                <c:pt idx="9">
                  <c:v>70.97</c:v>
                </c:pt>
                <c:pt idx="10">
                  <c:v>71.37</c:v>
                </c:pt>
                <c:pt idx="11">
                  <c:v>71.319999999999993</c:v>
                </c:pt>
                <c:pt idx="12">
                  <c:v>72.31</c:v>
                </c:pt>
                <c:pt idx="13">
                  <c:v>72.73</c:v>
                </c:pt>
                <c:pt idx="14">
                  <c:v>73.150000000000006</c:v>
                </c:pt>
                <c:pt idx="15">
                  <c:v>73.97</c:v>
                </c:pt>
                <c:pt idx="16">
                  <c:v>73.67</c:v>
                </c:pt>
                <c:pt idx="17">
                  <c:v>74.27</c:v>
                </c:pt>
                <c:pt idx="18">
                  <c:v>74.400000000000006</c:v>
                </c:pt>
                <c:pt idx="19">
                  <c:v>74.430000000000007</c:v>
                </c:pt>
                <c:pt idx="20">
                  <c:v>73.91</c:v>
                </c:pt>
                <c:pt idx="21">
                  <c:v>74.94</c:v>
                </c:pt>
                <c:pt idx="22">
                  <c:v>75.2</c:v>
                </c:pt>
                <c:pt idx="23">
                  <c:v>75.88</c:v>
                </c:pt>
                <c:pt idx="24">
                  <c:v>75.52</c:v>
                </c:pt>
                <c:pt idx="25">
                  <c:v>76.37</c:v>
                </c:pt>
                <c:pt idx="26">
                  <c:v>76.64</c:v>
                </c:pt>
                <c:pt idx="27">
                  <c:v>77.209999999999994</c:v>
                </c:pt>
                <c:pt idx="28">
                  <c:v>77.97</c:v>
                </c:pt>
                <c:pt idx="29">
                  <c:v>77.61</c:v>
                </c:pt>
                <c:pt idx="30">
                  <c:v>77.97</c:v>
                </c:pt>
                <c:pt idx="31">
                  <c:v>77.95</c:v>
                </c:pt>
                <c:pt idx="32">
                  <c:v>78.87</c:v>
                </c:pt>
                <c:pt idx="33">
                  <c:v>78.77</c:v>
                </c:pt>
                <c:pt idx="34">
                  <c:v>79.83</c:v>
                </c:pt>
                <c:pt idx="35">
                  <c:v>80.209999999999994</c:v>
                </c:pt>
                <c:pt idx="36">
                  <c:v>81.48</c:v>
                </c:pt>
                <c:pt idx="37">
                  <c:v>82.11</c:v>
                </c:pt>
                <c:pt idx="38">
                  <c:v>82.16</c:v>
                </c:pt>
                <c:pt idx="39">
                  <c:v>81.81</c:v>
                </c:pt>
                <c:pt idx="40">
                  <c:v>83.57</c:v>
                </c:pt>
                <c:pt idx="41">
                  <c:v>83.33</c:v>
                </c:pt>
                <c:pt idx="42">
                  <c:v>83.32</c:v>
                </c:pt>
                <c:pt idx="43">
                  <c:v>83.07</c:v>
                </c:pt>
                <c:pt idx="44">
                  <c:v>82.72</c:v>
                </c:pt>
                <c:pt idx="45">
                  <c:v>83.01</c:v>
                </c:pt>
                <c:pt idx="46">
                  <c:v>83.58</c:v>
                </c:pt>
                <c:pt idx="47">
                  <c:v>83.36</c:v>
                </c:pt>
                <c:pt idx="48">
                  <c:v>82.24</c:v>
                </c:pt>
                <c:pt idx="49">
                  <c:v>82.34</c:v>
                </c:pt>
                <c:pt idx="50">
                  <c:v>83.09</c:v>
                </c:pt>
                <c:pt idx="51">
                  <c:v>83.19</c:v>
                </c:pt>
                <c:pt idx="52">
                  <c:v>83.09</c:v>
                </c:pt>
                <c:pt idx="53">
                  <c:v>83.56</c:v>
                </c:pt>
                <c:pt idx="54">
                  <c:v>83.29</c:v>
                </c:pt>
                <c:pt idx="55">
                  <c:v>83.25</c:v>
                </c:pt>
                <c:pt idx="56">
                  <c:v>83.4</c:v>
                </c:pt>
                <c:pt idx="57">
                  <c:v>83.86</c:v>
                </c:pt>
                <c:pt idx="58">
                  <c:v>84.55</c:v>
                </c:pt>
                <c:pt idx="59">
                  <c:v>84.87</c:v>
                </c:pt>
                <c:pt idx="60">
                  <c:v>85.82</c:v>
                </c:pt>
                <c:pt idx="61">
                  <c:v>87.28</c:v>
                </c:pt>
                <c:pt idx="62">
                  <c:v>87.96</c:v>
                </c:pt>
                <c:pt idx="63">
                  <c:v>89.24</c:v>
                </c:pt>
                <c:pt idx="64">
                  <c:v>89.36</c:v>
                </c:pt>
                <c:pt idx="65">
                  <c:v>89.95</c:v>
                </c:pt>
                <c:pt idx="66">
                  <c:v>90.4</c:v>
                </c:pt>
                <c:pt idx="67">
                  <c:v>91.07</c:v>
                </c:pt>
                <c:pt idx="68">
                  <c:v>91.62</c:v>
                </c:pt>
                <c:pt idx="69">
                  <c:v>91.29</c:v>
                </c:pt>
                <c:pt idx="70">
                  <c:v>90.79</c:v>
                </c:pt>
                <c:pt idx="71">
                  <c:v>89.39</c:v>
                </c:pt>
                <c:pt idx="72">
                  <c:v>85.19</c:v>
                </c:pt>
                <c:pt idx="73">
                  <c:v>85.42</c:v>
                </c:pt>
                <c:pt idx="74">
                  <c:v>85.93</c:v>
                </c:pt>
                <c:pt idx="75">
                  <c:v>86.6</c:v>
                </c:pt>
                <c:pt idx="76">
                  <c:v>87.22</c:v>
                </c:pt>
                <c:pt idx="77">
                  <c:v>89.12</c:v>
                </c:pt>
                <c:pt idx="78">
                  <c:v>89.98</c:v>
                </c:pt>
                <c:pt idx="79">
                  <c:v>90.57</c:v>
                </c:pt>
                <c:pt idx="80">
                  <c:v>92.21</c:v>
                </c:pt>
                <c:pt idx="81">
                  <c:v>92.46</c:v>
                </c:pt>
                <c:pt idx="82">
                  <c:v>92.96</c:v>
                </c:pt>
                <c:pt idx="83">
                  <c:v>92.96</c:v>
                </c:pt>
                <c:pt idx="84">
                  <c:v>93.16</c:v>
                </c:pt>
                <c:pt idx="85">
                  <c:v>93.25</c:v>
                </c:pt>
                <c:pt idx="86">
                  <c:v>93.45</c:v>
                </c:pt>
                <c:pt idx="87">
                  <c:v>93.14</c:v>
                </c:pt>
                <c:pt idx="88">
                  <c:v>92.62</c:v>
                </c:pt>
                <c:pt idx="89">
                  <c:v>93.74</c:v>
                </c:pt>
                <c:pt idx="90">
                  <c:v>94.21</c:v>
                </c:pt>
                <c:pt idx="91">
                  <c:v>94.32</c:v>
                </c:pt>
                <c:pt idx="92">
                  <c:v>95.31</c:v>
                </c:pt>
                <c:pt idx="93">
                  <c:v>95.34</c:v>
                </c:pt>
                <c:pt idx="94">
                  <c:v>95.83</c:v>
                </c:pt>
                <c:pt idx="95">
                  <c:v>96.54</c:v>
                </c:pt>
                <c:pt idx="96">
                  <c:v>96.32</c:v>
                </c:pt>
                <c:pt idx="97">
                  <c:v>96.91</c:v>
                </c:pt>
                <c:pt idx="98">
                  <c:v>97.36</c:v>
                </c:pt>
                <c:pt idx="99">
                  <c:v>97.81</c:v>
                </c:pt>
                <c:pt idx="100">
                  <c:v>98.76</c:v>
                </c:pt>
                <c:pt idx="101">
                  <c:v>99.08</c:v>
                </c:pt>
                <c:pt idx="102">
                  <c:v>99.38</c:v>
                </c:pt>
                <c:pt idx="103">
                  <c:v>99.78</c:v>
                </c:pt>
                <c:pt idx="104">
                  <c:v>100.97</c:v>
                </c:pt>
                <c:pt idx="105">
                  <c:v>101.85</c:v>
                </c:pt>
                <c:pt idx="106">
                  <c:v>102.56</c:v>
                </c:pt>
                <c:pt idx="107">
                  <c:v>103.5399934858425</c:v>
                </c:pt>
                <c:pt idx="108">
                  <c:v>103.03747509093373</c:v>
                </c:pt>
                <c:pt idx="109">
                  <c:v>103.78745815545827</c:v>
                </c:pt>
                <c:pt idx="110">
                  <c:v>103.03747393141413</c:v>
                </c:pt>
                <c:pt idx="111">
                  <c:v>103.68745886749555</c:v>
                </c:pt>
                <c:pt idx="112">
                  <c:v>104.26744012773257</c:v>
                </c:pt>
                <c:pt idx="113">
                  <c:v>104.33744612261614</c:v>
                </c:pt>
                <c:pt idx="114">
                  <c:v>104.61743415704335</c:v>
                </c:pt>
                <c:pt idx="115">
                  <c:v>104.57744232659142</c:v>
                </c:pt>
                <c:pt idx="116">
                  <c:v>102.27493558883408</c:v>
                </c:pt>
                <c:pt idx="117">
                  <c:v>93.175379547130504</c:v>
                </c:pt>
                <c:pt idx="118">
                  <c:v>101.2849748726476</c:v>
                </c:pt>
                <c:pt idx="119">
                  <c:v>102.43491914391592</c:v>
                </c:pt>
                <c:pt idx="120">
                  <c:v>101.29506733110665</c:v>
                </c:pt>
                <c:pt idx="121">
                  <c:v>103.87494158903135</c:v>
                </c:pt>
                <c:pt idx="122">
                  <c:v>103.91494269563992</c:v>
                </c:pt>
                <c:pt idx="123">
                  <c:v>104.55491286107441</c:v>
                </c:pt>
                <c:pt idx="124">
                  <c:v>104.74493377097959</c:v>
                </c:pt>
                <c:pt idx="125">
                  <c:v>104.72493669623405</c:v>
                </c:pt>
                <c:pt idx="126">
                  <c:v>105.34490978692298</c:v>
                </c:pt>
                <c:pt idx="127">
                  <c:v>104.80493195233373</c:v>
                </c:pt>
                <c:pt idx="128">
                  <c:v>104.95742037282464</c:v>
                </c:pt>
                <c:pt idx="129">
                  <c:v>104.79742754158613</c:v>
                </c:pt>
                <c:pt idx="130">
                  <c:v>104.99742959607032</c:v>
                </c:pt>
                <c:pt idx="131">
                  <c:v>104.60743793870971</c:v>
                </c:pt>
                <c:pt idx="132">
                  <c:v>104.84742486652831</c:v>
                </c:pt>
                <c:pt idx="133">
                  <c:v>104.77743162636017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915-4D64-BE29-87C915CCD3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09692623"/>
        <c:axId val="856340095"/>
      </c:lineChart>
      <c:catAx>
        <c:axId val="1209692623"/>
        <c:scaling>
          <c:orientation val="minMax"/>
        </c:scaling>
        <c:delete val="0"/>
        <c:axPos val="b"/>
        <c:title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856340095"/>
        <c:crosses val="autoZero"/>
        <c:auto val="1"/>
        <c:lblAlgn val="ctr"/>
        <c:lblOffset val="100"/>
        <c:noMultiLvlLbl val="0"/>
      </c:catAx>
      <c:valAx>
        <c:axId val="856340095"/>
        <c:scaling>
          <c:orientation val="minMax"/>
          <c:max val="110"/>
          <c:min val="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2020=100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20969262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Tabelle3!$C$3</c:f>
              <c:strCache>
                <c:ptCount val="1"/>
                <c:pt idx="0">
                  <c:v>y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layout>
                <c:manualLayout>
                  <c:x val="-6.5060586176727914E-2"/>
                  <c:y val="2.1540536599591719E-2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de-DE" sz="1600" baseline="0"/>
                      <a:t>y = 1,9784x + 3,9189</a:t>
                    </a:r>
                    <a:endParaRPr lang="de-DE" sz="1600"/>
                  </a:p>
                </c:rich>
              </c:tx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de-DE"/>
                </a:p>
              </c:txPr>
            </c:trendlineLbl>
          </c:trendline>
          <c:xVal>
            <c:numRef>
              <c:f>Tabelle3!$B$4:$B$9</c:f>
              <c:numCache>
                <c:formatCode>General</c:formatCode>
                <c:ptCount val="6"/>
                <c:pt idx="0">
                  <c:v>9</c:v>
                </c:pt>
                <c:pt idx="1">
                  <c:v>11</c:v>
                </c:pt>
                <c:pt idx="2">
                  <c:v>5</c:v>
                </c:pt>
                <c:pt idx="3">
                  <c:v>13</c:v>
                </c:pt>
                <c:pt idx="4">
                  <c:v>20</c:v>
                </c:pt>
                <c:pt idx="5">
                  <c:v>12</c:v>
                </c:pt>
              </c:numCache>
            </c:numRef>
          </c:xVal>
          <c:yVal>
            <c:numRef>
              <c:f>Tabelle3!$C$4:$C$9</c:f>
              <c:numCache>
                <c:formatCode>General</c:formatCode>
                <c:ptCount val="6"/>
                <c:pt idx="0">
                  <c:v>24</c:v>
                </c:pt>
                <c:pt idx="1">
                  <c:v>33</c:v>
                </c:pt>
                <c:pt idx="2">
                  <c:v>10</c:v>
                </c:pt>
                <c:pt idx="3">
                  <c:v>29</c:v>
                </c:pt>
                <c:pt idx="4">
                  <c:v>42</c:v>
                </c:pt>
                <c:pt idx="5">
                  <c:v>24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018-45E9-B959-842E44F6B2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77788239"/>
        <c:axId val="549547007"/>
      </c:scatterChart>
      <c:valAx>
        <c:axId val="27778823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x visits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49547007"/>
        <c:crosses val="autoZero"/>
        <c:crossBetween val="midCat"/>
      </c:valAx>
      <c:valAx>
        <c:axId val="5495470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Y Sales volume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277788239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Tabelle4!$C$2</c:f>
              <c:strCache>
                <c:ptCount val="1"/>
                <c:pt idx="0">
                  <c:v>y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de-DE"/>
                </a:p>
              </c:txPr>
            </c:trendlineLbl>
          </c:trendline>
          <c:xVal>
            <c:numRef>
              <c:f>Tabelle4!$B$3:$B$8</c:f>
              <c:numCache>
                <c:formatCode>General</c:formatCode>
                <c:ptCount val="6"/>
                <c:pt idx="0">
                  <c:v>9</c:v>
                </c:pt>
                <c:pt idx="1">
                  <c:v>11</c:v>
                </c:pt>
                <c:pt idx="2">
                  <c:v>5</c:v>
                </c:pt>
                <c:pt idx="3">
                  <c:v>13</c:v>
                </c:pt>
                <c:pt idx="4">
                  <c:v>20</c:v>
                </c:pt>
                <c:pt idx="5">
                  <c:v>12</c:v>
                </c:pt>
              </c:numCache>
            </c:numRef>
          </c:xVal>
          <c:yVal>
            <c:numRef>
              <c:f>Tabelle4!$C$3:$C$8</c:f>
              <c:numCache>
                <c:formatCode>General</c:formatCode>
                <c:ptCount val="6"/>
                <c:pt idx="0">
                  <c:v>24</c:v>
                </c:pt>
                <c:pt idx="1">
                  <c:v>33</c:v>
                </c:pt>
                <c:pt idx="2">
                  <c:v>10</c:v>
                </c:pt>
                <c:pt idx="3">
                  <c:v>29</c:v>
                </c:pt>
                <c:pt idx="4">
                  <c:v>42</c:v>
                </c:pt>
                <c:pt idx="5">
                  <c:v>24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8C0-4FFD-A8EA-482788BE47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9325488"/>
        <c:axId val="459035104"/>
      </c:scatterChart>
      <c:valAx>
        <c:axId val="4593254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59035104"/>
        <c:crosses val="autoZero"/>
        <c:crossBetween val="midCat"/>
      </c:valAx>
      <c:valAx>
        <c:axId val="4590351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5932548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Tabelle5!$C$2</c:f>
              <c:strCache>
                <c:ptCount val="1"/>
                <c:pt idx="0">
                  <c:v>y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de-DE"/>
                </a:p>
              </c:txPr>
            </c:trendlineLbl>
          </c:trendline>
          <c:xVal>
            <c:numRef>
              <c:f>Tabelle5!$B$3:$B$8</c:f>
              <c:numCache>
                <c:formatCode>General</c:formatCode>
                <c:ptCount val="6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</c:numCache>
            </c:numRef>
          </c:xVal>
          <c:yVal>
            <c:numRef>
              <c:f>Tabelle5!$C$3:$C$8</c:f>
              <c:numCache>
                <c:formatCode>General</c:formatCode>
                <c:ptCount val="6"/>
                <c:pt idx="0">
                  <c:v>24</c:v>
                </c:pt>
                <c:pt idx="1">
                  <c:v>9</c:v>
                </c:pt>
                <c:pt idx="2">
                  <c:v>18</c:v>
                </c:pt>
                <c:pt idx="3">
                  <c:v>8</c:v>
                </c:pt>
                <c:pt idx="4">
                  <c:v>19</c:v>
                </c:pt>
                <c:pt idx="5">
                  <c:v>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97C-48F2-BA00-0074986033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9325488"/>
        <c:axId val="459035104"/>
      </c:scatterChart>
      <c:valAx>
        <c:axId val="4593254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59035104"/>
        <c:crosses val="autoZero"/>
        <c:crossBetween val="midCat"/>
      </c:valAx>
      <c:valAx>
        <c:axId val="4590351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5932548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Tabelle6!$G$7</c:f>
              <c:strCache>
                <c:ptCount val="1"/>
                <c:pt idx="0">
                  <c:v>du-%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2.5106299212598424E-2"/>
                  <c:y val="-0.4856791338582677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de-DE"/>
                </a:p>
              </c:txPr>
            </c:trendlineLbl>
          </c:trendline>
          <c:xVal>
            <c:numRef>
              <c:f>Tabelle6!$F$8:$F$312</c:f>
              <c:numCache>
                <c:formatCode>0.0</c:formatCode>
                <c:ptCount val="305"/>
                <c:pt idx="0">
                  <c:v>1.6523774357252607</c:v>
                </c:pt>
                <c:pt idx="1">
                  <c:v>0.57451826994452393</c:v>
                </c:pt>
                <c:pt idx="2">
                  <c:v>0.1132864872891215</c:v>
                </c:pt>
                <c:pt idx="3">
                  <c:v>-1.3766138361970492</c:v>
                </c:pt>
                <c:pt idx="4">
                  <c:v>-0.33965747629053356</c:v>
                </c:pt>
                <c:pt idx="5">
                  <c:v>1.0339403708977013</c:v>
                </c:pt>
                <c:pt idx="6">
                  <c:v>-0.83780525947715345</c:v>
                </c:pt>
                <c:pt idx="7">
                  <c:v>3.9316863298236138</c:v>
                </c:pt>
                <c:pt idx="8">
                  <c:v>3.0509303935375431</c:v>
                </c:pt>
                <c:pt idx="9">
                  <c:v>3.8650657944262479</c:v>
                </c:pt>
                <c:pt idx="10">
                  <c:v>1.9149569097859143</c:v>
                </c:pt>
                <c:pt idx="11">
                  <c:v>1.3579559974273403</c:v>
                </c:pt>
                <c:pt idx="12">
                  <c:v>1.7321346031001994</c:v>
                </c:pt>
                <c:pt idx="13">
                  <c:v>2.0599886770917175</c:v>
                </c:pt>
                <c:pt idx="14">
                  <c:v>0.21895406271732476</c:v>
                </c:pt>
                <c:pt idx="15">
                  <c:v>1.0669261057901114</c:v>
                </c:pt>
                <c:pt idx="16">
                  <c:v>0.21429980124298975</c:v>
                </c:pt>
                <c:pt idx="17">
                  <c:v>0.72123052161825463</c:v>
                </c:pt>
                <c:pt idx="18">
                  <c:v>3.2839455866805922</c:v>
                </c:pt>
                <c:pt idx="19">
                  <c:v>1.8590399730515017</c:v>
                </c:pt>
                <c:pt idx="20">
                  <c:v>0.77309151339179927</c:v>
                </c:pt>
                <c:pt idx="21">
                  <c:v>-0.56251597180878576</c:v>
                </c:pt>
                <c:pt idx="22">
                  <c:v>-1.5137187218481563</c:v>
                </c:pt>
                <c:pt idx="23">
                  <c:v>-0.47757048738213959</c:v>
                </c:pt>
                <c:pt idx="24">
                  <c:v>0.1094126512375837</c:v>
                </c:pt>
                <c:pt idx="25">
                  <c:v>1.1296894117729606</c:v>
                </c:pt>
                <c:pt idx="26">
                  <c:v>1.9569641469726173</c:v>
                </c:pt>
                <c:pt idx="27">
                  <c:v>2.8565961103930393</c:v>
                </c:pt>
                <c:pt idx="28">
                  <c:v>1.627544983921192</c:v>
                </c:pt>
                <c:pt idx="29">
                  <c:v>1.3508213595838425</c:v>
                </c:pt>
                <c:pt idx="30">
                  <c:v>0.60066613549811798</c:v>
                </c:pt>
                <c:pt idx="31">
                  <c:v>-0.38804268789048857</c:v>
                </c:pt>
                <c:pt idx="32">
                  <c:v>0.82657616194374839</c:v>
                </c:pt>
                <c:pt idx="33">
                  <c:v>-8.970338716173254E-2</c:v>
                </c:pt>
                <c:pt idx="34">
                  <c:v>1.645911297301339</c:v>
                </c:pt>
                <c:pt idx="35">
                  <c:v>0.64026787196520552</c:v>
                </c:pt>
                <c:pt idx="36">
                  <c:v>-0.21914023948252925</c:v>
                </c:pt>
                <c:pt idx="37">
                  <c:v>0.97992183332968885</c:v>
                </c:pt>
                <c:pt idx="38">
                  <c:v>-1.0345383590341206</c:v>
                </c:pt>
                <c:pt idx="39">
                  <c:v>-2.595903609794814</c:v>
                </c:pt>
                <c:pt idx="40">
                  <c:v>0.65689884783146635</c:v>
                </c:pt>
                <c:pt idx="41">
                  <c:v>2.3131110675329136</c:v>
                </c:pt>
                <c:pt idx="42">
                  <c:v>2.3382300045676763</c:v>
                </c:pt>
                <c:pt idx="43">
                  <c:v>1.9184063882625502</c:v>
                </c:pt>
                <c:pt idx="44">
                  <c:v>2.2534335641617664</c:v>
                </c:pt>
                <c:pt idx="45">
                  <c:v>6.972672666276658E-2</c:v>
                </c:pt>
                <c:pt idx="46">
                  <c:v>0.28498068690987477</c:v>
                </c:pt>
                <c:pt idx="47">
                  <c:v>2.2486272585405365</c:v>
                </c:pt>
                <c:pt idx="48">
                  <c:v>-0.53835728101567781</c:v>
                </c:pt>
                <c:pt idx="49">
                  <c:v>0.48993123982705722</c:v>
                </c:pt>
                <c:pt idx="50">
                  <c:v>-1.2831311506421139</c:v>
                </c:pt>
                <c:pt idx="51">
                  <c:v>0.67501796686029181</c:v>
                </c:pt>
                <c:pt idx="52">
                  <c:v>1.6978546831256214</c:v>
                </c:pt>
                <c:pt idx="53">
                  <c:v>1.9203657957552078</c:v>
                </c:pt>
                <c:pt idx="54">
                  <c:v>1.9616696103999409</c:v>
                </c:pt>
                <c:pt idx="55">
                  <c:v>1.7836631964615934</c:v>
                </c:pt>
                <c:pt idx="56">
                  <c:v>0.90475439092723153</c:v>
                </c:pt>
                <c:pt idx="57">
                  <c:v>1.2295666652338832</c:v>
                </c:pt>
                <c:pt idx="58">
                  <c:v>0.32940187184664627</c:v>
                </c:pt>
                <c:pt idx="59">
                  <c:v>1.0920904258454156</c:v>
                </c:pt>
                <c:pt idx="60">
                  <c:v>1.122414332466426</c:v>
                </c:pt>
                <c:pt idx="61">
                  <c:v>2.1988309915998316</c:v>
                </c:pt>
                <c:pt idx="62">
                  <c:v>0.65590474569152679</c:v>
                </c:pt>
                <c:pt idx="63">
                  <c:v>2.1087135849636951</c:v>
                </c:pt>
                <c:pt idx="64">
                  <c:v>1.0890683785215627</c:v>
                </c:pt>
                <c:pt idx="65">
                  <c:v>1.5626016602433346</c:v>
                </c:pt>
                <c:pt idx="66">
                  <c:v>0.30919108659188677</c:v>
                </c:pt>
                <c:pt idx="67">
                  <c:v>2.4199081202691763</c:v>
                </c:pt>
                <c:pt idx="68">
                  <c:v>1.263470828688229</c:v>
                </c:pt>
                <c:pt idx="69">
                  <c:v>2.2231604683935924</c:v>
                </c:pt>
                <c:pt idx="70">
                  <c:v>2.3039017129498518</c:v>
                </c:pt>
                <c:pt idx="71">
                  <c:v>2.4338353114153222</c:v>
                </c:pt>
                <c:pt idx="72">
                  <c:v>0.3414704659112866</c:v>
                </c:pt>
                <c:pt idx="73">
                  <c:v>0.8468325707038149</c:v>
                </c:pt>
                <c:pt idx="74">
                  <c:v>0.82040342889078133</c:v>
                </c:pt>
                <c:pt idx="75">
                  <c:v>0.88579331447899978</c:v>
                </c:pt>
                <c:pt idx="76">
                  <c:v>6.1351469386172752E-2</c:v>
                </c:pt>
                <c:pt idx="77">
                  <c:v>0.94607602630421006</c:v>
                </c:pt>
                <c:pt idx="78">
                  <c:v>0.75385332171129527</c:v>
                </c:pt>
                <c:pt idx="79">
                  <c:v>2.0392710386833324</c:v>
                </c:pt>
                <c:pt idx="80">
                  <c:v>1.6703730044944853</c:v>
                </c:pt>
                <c:pt idx="81">
                  <c:v>0.77451856104384653</c:v>
                </c:pt>
                <c:pt idx="82">
                  <c:v>0.39277409902507276</c:v>
                </c:pt>
                <c:pt idx="83">
                  <c:v>1.5644306691076748</c:v>
                </c:pt>
                <c:pt idx="84">
                  <c:v>0.30335394618477007</c:v>
                </c:pt>
                <c:pt idx="85">
                  <c:v>0.65995235511946415</c:v>
                </c:pt>
                <c:pt idx="86">
                  <c:v>-0.48820905035055207</c:v>
                </c:pt>
                <c:pt idx="87">
                  <c:v>-0.14889171367881149</c:v>
                </c:pt>
                <c:pt idx="88">
                  <c:v>0.14171841501762206</c:v>
                </c:pt>
                <c:pt idx="89">
                  <c:v>0.92146738495646474</c:v>
                </c:pt>
                <c:pt idx="90">
                  <c:v>-1.0715731732062195</c:v>
                </c:pt>
                <c:pt idx="91">
                  <c:v>2.7161492258388931</c:v>
                </c:pt>
                <c:pt idx="92">
                  <c:v>0.54081668830976426</c:v>
                </c:pt>
                <c:pt idx="93">
                  <c:v>0.82244682544077019</c:v>
                </c:pt>
                <c:pt idx="94">
                  <c:v>0.23486464112827399</c:v>
                </c:pt>
                <c:pt idx="95">
                  <c:v>1.8372159119672382</c:v>
                </c:pt>
                <c:pt idx="96">
                  <c:v>2.2692875057543915</c:v>
                </c:pt>
                <c:pt idx="97">
                  <c:v>0.94408963157519565</c:v>
                </c:pt>
                <c:pt idx="98">
                  <c:v>1.6744358499800605</c:v>
                </c:pt>
                <c:pt idx="99">
                  <c:v>2.4749417308557398</c:v>
                </c:pt>
                <c:pt idx="100">
                  <c:v>1.0887434340660196</c:v>
                </c:pt>
                <c:pt idx="101">
                  <c:v>-0.52583832883827952</c:v>
                </c:pt>
                <c:pt idx="102">
                  <c:v>0.94923084069549191</c:v>
                </c:pt>
                <c:pt idx="103">
                  <c:v>-0.85970526481469189</c:v>
                </c:pt>
                <c:pt idx="104">
                  <c:v>0.23769701068907523</c:v>
                </c:pt>
                <c:pt idx="105">
                  <c:v>-0.94527738450077559</c:v>
                </c:pt>
                <c:pt idx="106">
                  <c:v>-0.38840577220465855</c:v>
                </c:pt>
                <c:pt idx="107">
                  <c:v>-1.2176343312886084</c:v>
                </c:pt>
                <c:pt idx="108">
                  <c:v>0.71470118943399719</c:v>
                </c:pt>
                <c:pt idx="109">
                  <c:v>1.7120446162333991</c:v>
                </c:pt>
                <c:pt idx="110">
                  <c:v>1.3470928953975836</c:v>
                </c:pt>
                <c:pt idx="111">
                  <c:v>2.2494676232470479</c:v>
                </c:pt>
                <c:pt idx="112">
                  <c:v>0.73337403767981257</c:v>
                </c:pt>
                <c:pt idx="113">
                  <c:v>0.54740758474260964</c:v>
                </c:pt>
                <c:pt idx="114">
                  <c:v>0.7226035711748402</c:v>
                </c:pt>
                <c:pt idx="115">
                  <c:v>1.1862331478426524</c:v>
                </c:pt>
                <c:pt idx="116">
                  <c:v>1.9419235219494402</c:v>
                </c:pt>
                <c:pt idx="117">
                  <c:v>1.8031649722156429</c:v>
                </c:pt>
                <c:pt idx="118">
                  <c:v>1.9927796427010591E-3</c:v>
                </c:pt>
                <c:pt idx="119">
                  <c:v>0.319842139570925</c:v>
                </c:pt>
                <c:pt idx="120">
                  <c:v>3.864772683799611</c:v>
                </c:pt>
                <c:pt idx="121">
                  <c:v>1.0057487547670219</c:v>
                </c:pt>
                <c:pt idx="122">
                  <c:v>1.3441254208500286</c:v>
                </c:pt>
                <c:pt idx="123">
                  <c:v>0.17959381379095696</c:v>
                </c:pt>
                <c:pt idx="124">
                  <c:v>0.10674528822540719</c:v>
                </c:pt>
                <c:pt idx="125">
                  <c:v>0.74280468764447161</c:v>
                </c:pt>
                <c:pt idx="126">
                  <c:v>0.25004516949416189</c:v>
                </c:pt>
                <c:pt idx="127">
                  <c:v>0.31457115392630186</c:v>
                </c:pt>
                <c:pt idx="128">
                  <c:v>-2.0604348641575676</c:v>
                </c:pt>
                <c:pt idx="129">
                  <c:v>-0.11885474978821087</c:v>
                </c:pt>
                <c:pt idx="130">
                  <c:v>1.8649233201466497</c:v>
                </c:pt>
                <c:pt idx="131">
                  <c:v>1.9594222106853687</c:v>
                </c:pt>
                <c:pt idx="132">
                  <c:v>-0.74107570670792766</c:v>
                </c:pt>
                <c:pt idx="133">
                  <c:v>1.197502074963408</c:v>
                </c:pt>
                <c:pt idx="134">
                  <c:v>-1.0895967316235544</c:v>
                </c:pt>
                <c:pt idx="135">
                  <c:v>-1.5536446424985861</c:v>
                </c:pt>
                <c:pt idx="136">
                  <c:v>0.45617712847594305</c:v>
                </c:pt>
                <c:pt idx="137">
                  <c:v>-0.38226683578681531</c:v>
                </c:pt>
                <c:pt idx="138">
                  <c:v>4.0008787962464432E-2</c:v>
                </c:pt>
                <c:pt idx="139">
                  <c:v>1.3177904101375981</c:v>
                </c:pt>
                <c:pt idx="140">
                  <c:v>2.2755202453599743</c:v>
                </c:pt>
                <c:pt idx="141">
                  <c:v>1.9989546084432597</c:v>
                </c:pt>
                <c:pt idx="142">
                  <c:v>2.0861826282885465</c:v>
                </c:pt>
                <c:pt idx="143">
                  <c:v>1.9547903421914148</c:v>
                </c:pt>
                <c:pt idx="144">
                  <c:v>1.72776158649941</c:v>
                </c:pt>
                <c:pt idx="145">
                  <c:v>0.96401004689448122</c:v>
                </c:pt>
                <c:pt idx="146">
                  <c:v>0.82077294481104346</c:v>
                </c:pt>
                <c:pt idx="147">
                  <c:v>0.96897922754008992</c:v>
                </c:pt>
                <c:pt idx="148">
                  <c:v>0.88047357281790806</c:v>
                </c:pt>
                <c:pt idx="149">
                  <c:v>1.5272714228687922</c:v>
                </c:pt>
                <c:pt idx="150">
                  <c:v>0.74344914472201928</c:v>
                </c:pt>
                <c:pt idx="151">
                  <c:v>0.93374762983913229</c:v>
                </c:pt>
                <c:pt idx="152">
                  <c:v>0.45029635528206491</c:v>
                </c:pt>
                <c:pt idx="153">
                  <c:v>0.95666803663505551</c:v>
                </c:pt>
                <c:pt idx="154">
                  <c:v>0.53639287960767223</c:v>
                </c:pt>
                <c:pt idx="155">
                  <c:v>0.74184493541789021</c:v>
                </c:pt>
                <c:pt idx="156">
                  <c:v>1.0781776439800383</c:v>
                </c:pt>
                <c:pt idx="157">
                  <c:v>0.86717802514868492</c:v>
                </c:pt>
                <c:pt idx="158">
                  <c:v>1.7169568645530875</c:v>
                </c:pt>
                <c:pt idx="159">
                  <c:v>0.51688254050827886</c:v>
                </c:pt>
                <c:pt idx="160">
                  <c:v>1.3140322788294911</c:v>
                </c:pt>
                <c:pt idx="161">
                  <c:v>0.58596964531409945</c:v>
                </c:pt>
                <c:pt idx="162">
                  <c:v>1.3324560563641841</c:v>
                </c:pt>
                <c:pt idx="163">
                  <c:v>1.016394950898869</c:v>
                </c:pt>
                <c:pt idx="164">
                  <c:v>0.76309965742997754</c:v>
                </c:pt>
                <c:pt idx="165">
                  <c:v>0.7407356250722863</c:v>
                </c:pt>
                <c:pt idx="166">
                  <c:v>0.19698105538052957</c:v>
                </c:pt>
                <c:pt idx="167">
                  <c:v>1.0928820446238552</c:v>
                </c:pt>
                <c:pt idx="168">
                  <c:v>0.36297003021481533</c:v>
                </c:pt>
                <c:pt idx="169">
                  <c:v>6.6581679328003851E-2</c:v>
                </c:pt>
                <c:pt idx="170">
                  <c:v>-0.91040455696799194</c:v>
                </c:pt>
                <c:pt idx="171">
                  <c:v>-0.4679406451076118</c:v>
                </c:pt>
                <c:pt idx="172">
                  <c:v>0.77968905686101042</c:v>
                </c:pt>
                <c:pt idx="173">
                  <c:v>0.50535868651608862</c:v>
                </c:pt>
                <c:pt idx="174">
                  <c:v>0.34854484461859236</c:v>
                </c:pt>
                <c:pt idx="175">
                  <c:v>1.1972522099874316</c:v>
                </c:pt>
                <c:pt idx="176">
                  <c:v>1.0843032755055937</c:v>
                </c:pt>
                <c:pt idx="177">
                  <c:v>0.98811018659805683</c:v>
                </c:pt>
                <c:pt idx="178">
                  <c:v>1.0428555994048683</c:v>
                </c:pt>
                <c:pt idx="179">
                  <c:v>0.16694372234020705</c:v>
                </c:pt>
                <c:pt idx="180">
                  <c:v>0.58217094392873925</c:v>
                </c:pt>
                <c:pt idx="181">
                  <c:v>0.47715482277570498</c:v>
                </c:pt>
                <c:pt idx="182">
                  <c:v>1.3601493029119061</c:v>
                </c:pt>
                <c:pt idx="183">
                  <c:v>0.97036298825170508</c:v>
                </c:pt>
                <c:pt idx="184">
                  <c:v>1.3551826308451309</c:v>
                </c:pt>
                <c:pt idx="185">
                  <c:v>0.58458455533285658</c:v>
                </c:pt>
                <c:pt idx="186">
                  <c:v>1.1455701559946796</c:v>
                </c:pt>
                <c:pt idx="187">
                  <c:v>0.35478050754205182</c:v>
                </c:pt>
                <c:pt idx="188">
                  <c:v>0.29832284609712101</c:v>
                </c:pt>
                <c:pt idx="189">
                  <c:v>0.85072550223843635</c:v>
                </c:pt>
                <c:pt idx="190">
                  <c:v>0.67908205105362551</c:v>
                </c:pt>
                <c:pt idx="191">
                  <c:v>0.74905012262680426</c:v>
                </c:pt>
                <c:pt idx="192">
                  <c:v>1.6679441018912833</c:v>
                </c:pt>
                <c:pt idx="193">
                  <c:v>0.89703374113112577</c:v>
                </c:pt>
                <c:pt idx="194">
                  <c:v>1.0383695301930063</c:v>
                </c:pt>
                <c:pt idx="195">
                  <c:v>0.64544319859773935</c:v>
                </c:pt>
                <c:pt idx="196">
                  <c:v>1.6652178305558429</c:v>
                </c:pt>
                <c:pt idx="197">
                  <c:v>1.2485689750959317</c:v>
                </c:pt>
                <c:pt idx="198">
                  <c:v>0.85386027274454435</c:v>
                </c:pt>
                <c:pt idx="199">
                  <c:v>1.0037531320823412</c:v>
                </c:pt>
                <c:pt idx="200">
                  <c:v>0.92568787999629532</c:v>
                </c:pt>
                <c:pt idx="201">
                  <c:v>1.258940271371034</c:v>
                </c:pt>
                <c:pt idx="202">
                  <c:v>1.6091965709581491</c:v>
                </c:pt>
                <c:pt idx="203">
                  <c:v>0.93943374872171859</c:v>
                </c:pt>
                <c:pt idx="204">
                  <c:v>0.83474289586864536</c:v>
                </c:pt>
                <c:pt idx="205">
                  <c:v>1.3258832295057754</c:v>
                </c:pt>
                <c:pt idx="206">
                  <c:v>1.6406670865683814</c:v>
                </c:pt>
                <c:pt idx="207">
                  <c:v>0.36279340872638066</c:v>
                </c:pt>
                <c:pt idx="208">
                  <c:v>1.8212878131352639</c:v>
                </c:pt>
                <c:pt idx="209">
                  <c:v>0.10193258635609048</c:v>
                </c:pt>
                <c:pt idx="210">
                  <c:v>0.59703879278165672</c:v>
                </c:pt>
                <c:pt idx="211">
                  <c:v>-0.32779880764016722</c:v>
                </c:pt>
                <c:pt idx="212">
                  <c:v>0.62450293024383097</c:v>
                </c:pt>
                <c:pt idx="213">
                  <c:v>-0.40063919531907466</c:v>
                </c:pt>
                <c:pt idx="214">
                  <c:v>0.27477544785907693</c:v>
                </c:pt>
                <c:pt idx="215">
                  <c:v>0.83635865643241214</c:v>
                </c:pt>
                <c:pt idx="216">
                  <c:v>0.61270658400580658</c:v>
                </c:pt>
                <c:pt idx="217">
                  <c:v>0.40651143003509471</c:v>
                </c:pt>
                <c:pt idx="218">
                  <c:v>0.12360505255195608</c:v>
                </c:pt>
                <c:pt idx="219">
                  <c:v>0.52664198580505417</c:v>
                </c:pt>
                <c:pt idx="220">
                  <c:v>0.88562167287149496</c:v>
                </c:pt>
                <c:pt idx="221">
                  <c:v>1.663199956971062</c:v>
                </c:pt>
                <c:pt idx="222">
                  <c:v>1.160721398176312</c:v>
                </c:pt>
                <c:pt idx="223">
                  <c:v>0.5666514539569345</c:v>
                </c:pt>
                <c:pt idx="224">
                  <c:v>0.77495232374211742</c:v>
                </c:pt>
                <c:pt idx="225">
                  <c:v>0.94859388879309225</c:v>
                </c:pt>
                <c:pt idx="226">
                  <c:v>1.0202081286209586</c:v>
                </c:pt>
                <c:pt idx="227">
                  <c:v>1.1093633541958248</c:v>
                </c:pt>
                <c:pt idx="228">
                  <c:v>0.49262445481073058</c:v>
                </c:pt>
                <c:pt idx="229">
                  <c:v>0.78381403450729081</c:v>
                </c:pt>
                <c:pt idx="230">
                  <c:v>0.55551653965173475</c:v>
                </c:pt>
                <c:pt idx="231">
                  <c:v>1.3453837684874737</c:v>
                </c:pt>
                <c:pt idx="232">
                  <c:v>0.25875276349553999</c:v>
                </c:pt>
                <c:pt idx="233">
                  <c:v>0.1499559256315619</c:v>
                </c:pt>
                <c:pt idx="234">
                  <c:v>0.85944980061187781</c:v>
                </c:pt>
                <c:pt idx="235">
                  <c:v>0.30083566670564554</c:v>
                </c:pt>
                <c:pt idx="236">
                  <c:v>0.61176195799463873</c:v>
                </c:pt>
                <c:pt idx="237">
                  <c:v>0.57602579596123249</c:v>
                </c:pt>
                <c:pt idx="238">
                  <c:v>0.62823673181262585</c:v>
                </c:pt>
                <c:pt idx="239">
                  <c:v>-0.42676432089947536</c:v>
                </c:pt>
                <c:pt idx="240">
                  <c:v>0.59542826181293584</c:v>
                </c:pt>
                <c:pt idx="241">
                  <c:v>-0.52525805051688579</c:v>
                </c:pt>
                <c:pt idx="242">
                  <c:v>-2.1890265952981158</c:v>
                </c:pt>
                <c:pt idx="243">
                  <c:v>-1.1348742974823023</c:v>
                </c:pt>
                <c:pt idx="244">
                  <c:v>-0.17865095063510639</c:v>
                </c:pt>
                <c:pt idx="245">
                  <c:v>0.35119239517504841</c:v>
                </c:pt>
                <c:pt idx="246">
                  <c:v>1.0809136508185713</c:v>
                </c:pt>
                <c:pt idx="247">
                  <c:v>0.48450095056860043</c:v>
                </c:pt>
                <c:pt idx="248">
                  <c:v>0.96758611831240238</c:v>
                </c:pt>
                <c:pt idx="249">
                  <c:v>0.77108493604731709</c:v>
                </c:pt>
                <c:pt idx="250">
                  <c:v>0.52511026082686652</c:v>
                </c:pt>
                <c:pt idx="251">
                  <c:v>-0.23720489710901127</c:v>
                </c:pt>
                <c:pt idx="252">
                  <c:v>0.67658229314366825</c:v>
                </c:pt>
                <c:pt idx="253">
                  <c:v>-2.2312735917140447E-2</c:v>
                </c:pt>
                <c:pt idx="254">
                  <c:v>1.1230490567579965</c:v>
                </c:pt>
                <c:pt idx="255">
                  <c:v>0.83859081997166296</c:v>
                </c:pt>
                <c:pt idx="256">
                  <c:v>0.4463347461653111</c:v>
                </c:pt>
                <c:pt idx="257">
                  <c:v>0.14402799732293747</c:v>
                </c:pt>
                <c:pt idx="258">
                  <c:v>0.11564055376036553</c:v>
                </c:pt>
                <c:pt idx="259">
                  <c:v>0.98656066386384467</c:v>
                </c:pt>
                <c:pt idx="260">
                  <c:v>0.26763633481292626</c:v>
                </c:pt>
                <c:pt idx="261">
                  <c:v>0.85139356908439101</c:v>
                </c:pt>
                <c:pt idx="262">
                  <c:v>0.87174175342725757</c:v>
                </c:pt>
                <c:pt idx="263">
                  <c:v>-0.34509598528477126</c:v>
                </c:pt>
                <c:pt idx="264">
                  <c:v>1.2918421292132942</c:v>
                </c:pt>
                <c:pt idx="265">
                  <c:v>1.2153914093167906</c:v>
                </c:pt>
                <c:pt idx="266">
                  <c:v>0.50573313621204985</c:v>
                </c:pt>
                <c:pt idx="267">
                  <c:v>0.90048497756571866</c:v>
                </c:pt>
                <c:pt idx="268">
                  <c:v>0.61940508675886186</c:v>
                </c:pt>
                <c:pt idx="269">
                  <c:v>0.40024506125282411</c:v>
                </c:pt>
                <c:pt idx="270">
                  <c:v>0.18447912646364362</c:v>
                </c:pt>
                <c:pt idx="271">
                  <c:v>0.57951940604501484</c:v>
                </c:pt>
                <c:pt idx="272">
                  <c:v>0.32112406843811669</c:v>
                </c:pt>
                <c:pt idx="273">
                  <c:v>0.70939025507863462</c:v>
                </c:pt>
                <c:pt idx="274">
                  <c:v>0.55429911274846866</c:v>
                </c:pt>
                <c:pt idx="275">
                  <c:v>0.48689021004175714</c:v>
                </c:pt>
                <c:pt idx="276">
                  <c:v>0.55987256231111449</c:v>
                </c:pt>
                <c:pt idx="277">
                  <c:v>0.78852413055470194</c:v>
                </c:pt>
                <c:pt idx="278">
                  <c:v>1.1270466267692791</c:v>
                </c:pt>
                <c:pt idx="279">
                  <c:v>0.8134098018182323</c:v>
                </c:pt>
                <c:pt idx="280">
                  <c:v>0.5308251410129694</c:v>
                </c:pt>
                <c:pt idx="281">
                  <c:v>0.62369742531143135</c:v>
                </c:pt>
                <c:pt idx="282">
                  <c:v>0.14164421911571079</c:v>
                </c:pt>
                <c:pt idx="283">
                  <c:v>0.62431808244660658</c:v>
                </c:pt>
                <c:pt idx="284">
                  <c:v>0.83514584070853992</c:v>
                </c:pt>
                <c:pt idx="285">
                  <c:v>1.170001856591063</c:v>
                </c:pt>
                <c:pt idx="286">
                  <c:v>0.68187786956417362</c:v>
                </c:pt>
                <c:pt idx="287">
                  <c:v>-1.3924410858419556</c:v>
                </c:pt>
                <c:pt idx="288">
                  <c:v>-7.9089652378231179</c:v>
                </c:pt>
                <c:pt idx="289">
                  <c:v>7.830225060408158</c:v>
                </c:pt>
                <c:pt idx="290">
                  <c:v>1.0847255116152033</c:v>
                </c:pt>
                <c:pt idx="291">
                  <c:v>1.3801861389137748</c:v>
                </c:pt>
                <c:pt idx="292">
                  <c:v>1.5700448738243278</c:v>
                </c:pt>
                <c:pt idx="293">
                  <c:v>0.85284939622014555</c:v>
                </c:pt>
                <c:pt idx="294">
                  <c:v>1.8031589110425239</c:v>
                </c:pt>
                <c:pt idx="295">
                  <c:v>-0.25745446756223478</c:v>
                </c:pt>
                <c:pt idx="296">
                  <c:v>7.0179443339890568E-2</c:v>
                </c:pt>
                <c:pt idx="297">
                  <c:v>0.67320820054652675</c:v>
                </c:pt>
                <c:pt idx="298">
                  <c:v>0.82782792454034748</c:v>
                </c:pt>
                <c:pt idx="299">
                  <c:v>0.69204379306482267</c:v>
                </c:pt>
                <c:pt idx="300">
                  <c:v>0.6069738859241891</c:v>
                </c:pt>
                <c:pt idx="301">
                  <c:v>1.0715227873230759</c:v>
                </c:pt>
                <c:pt idx="302">
                  <c:v>0.78867270273783596</c:v>
                </c:pt>
                <c:pt idx="303">
                  <c:v>0.40480213931690656</c:v>
                </c:pt>
                <c:pt idx="304">
                  <c:v>0.73897962330740086</c:v>
                </c:pt>
              </c:numCache>
            </c:numRef>
          </c:xVal>
          <c:yVal>
            <c:numRef>
              <c:f>Tabelle6!$G$8:$G$312</c:f>
              <c:numCache>
                <c:formatCode>General</c:formatCode>
                <c:ptCount val="305"/>
                <c:pt idx="0">
                  <c:v>0</c:v>
                </c:pt>
                <c:pt idx="1">
                  <c:v>9.9999999999999645E-2</c:v>
                </c:pt>
                <c:pt idx="2">
                  <c:v>0</c:v>
                </c:pt>
                <c:pt idx="3">
                  <c:v>0.90000000000000036</c:v>
                </c:pt>
                <c:pt idx="4">
                  <c:v>1.2000000000000002</c:v>
                </c:pt>
                <c:pt idx="5">
                  <c:v>0.79999999999999982</c:v>
                </c:pt>
                <c:pt idx="6">
                  <c:v>0.29999999999999982</c:v>
                </c:pt>
                <c:pt idx="7">
                  <c:v>-0.59999999999999964</c:v>
                </c:pt>
                <c:pt idx="8">
                  <c:v>-0.80000000000000071</c:v>
                </c:pt>
                <c:pt idx="9">
                  <c:v>-1</c:v>
                </c:pt>
                <c:pt idx="10">
                  <c:v>-0.39999999999999947</c:v>
                </c:pt>
                <c:pt idx="11">
                  <c:v>-0.70000000000000018</c:v>
                </c:pt>
                <c:pt idx="12">
                  <c:v>-0.39999999999999991</c:v>
                </c:pt>
                <c:pt idx="13">
                  <c:v>0.10000000000000009</c:v>
                </c:pt>
                <c:pt idx="14">
                  <c:v>0.19999999999999973</c:v>
                </c:pt>
                <c:pt idx="15">
                  <c:v>-0.29999999999999982</c:v>
                </c:pt>
                <c:pt idx="16">
                  <c:v>-0.10000000000000009</c:v>
                </c:pt>
                <c:pt idx="17">
                  <c:v>0.20000000000000018</c:v>
                </c:pt>
                <c:pt idx="18">
                  <c:v>-0.40000000000000036</c:v>
                </c:pt>
                <c:pt idx="19">
                  <c:v>-9.9999999999999645E-2</c:v>
                </c:pt>
                <c:pt idx="20">
                  <c:v>-0.10000000000000009</c:v>
                </c:pt>
                <c:pt idx="21">
                  <c:v>0.10000000000000009</c:v>
                </c:pt>
                <c:pt idx="22">
                  <c:v>1</c:v>
                </c:pt>
                <c:pt idx="23">
                  <c:v>1.5999999999999996</c:v>
                </c:pt>
                <c:pt idx="24">
                  <c:v>0.5</c:v>
                </c:pt>
                <c:pt idx="25">
                  <c:v>0.20000000000000018</c:v>
                </c:pt>
                <c:pt idx="26">
                  <c:v>-0.70000000000000018</c:v>
                </c:pt>
                <c:pt idx="27">
                  <c:v>-0.59999999999999964</c:v>
                </c:pt>
                <c:pt idx="28">
                  <c:v>-0.29999999999999982</c:v>
                </c:pt>
                <c:pt idx="29">
                  <c:v>-0.30000000000000071</c:v>
                </c:pt>
                <c:pt idx="30">
                  <c:v>0.10000000000000053</c:v>
                </c:pt>
                <c:pt idx="31">
                  <c:v>-0.20000000000000018</c:v>
                </c:pt>
                <c:pt idx="32">
                  <c:v>0.20000000000000018</c:v>
                </c:pt>
                <c:pt idx="33">
                  <c:v>-0.10000000000000053</c:v>
                </c:pt>
                <c:pt idx="34">
                  <c:v>0</c:v>
                </c:pt>
                <c:pt idx="35">
                  <c:v>-0.19999999999999973</c:v>
                </c:pt>
                <c:pt idx="36">
                  <c:v>0.19999999999999973</c:v>
                </c:pt>
                <c:pt idx="37">
                  <c:v>0.10000000000000053</c:v>
                </c:pt>
                <c:pt idx="38">
                  <c:v>0.70000000000000018</c:v>
                </c:pt>
                <c:pt idx="39">
                  <c:v>1.3999999999999995</c:v>
                </c:pt>
                <c:pt idx="40">
                  <c:v>1.1000000000000005</c:v>
                </c:pt>
                <c:pt idx="41">
                  <c:v>-0.10000000000000053</c:v>
                </c:pt>
                <c:pt idx="42">
                  <c:v>-0.89999999999999947</c:v>
                </c:pt>
                <c:pt idx="43">
                  <c:v>-0.60000000000000053</c:v>
                </c:pt>
                <c:pt idx="44">
                  <c:v>-0.70000000000000018</c:v>
                </c:pt>
                <c:pt idx="45">
                  <c:v>0.20000000000000018</c:v>
                </c:pt>
                <c:pt idx="46">
                  <c:v>0.29999999999999982</c:v>
                </c:pt>
                <c:pt idx="47">
                  <c:v>-0.5</c:v>
                </c:pt>
                <c:pt idx="48">
                  <c:v>0.10000000000000053</c:v>
                </c:pt>
                <c:pt idx="49">
                  <c:v>0.29999999999999982</c:v>
                </c:pt>
                <c:pt idx="50">
                  <c:v>0.79999999999999982</c:v>
                </c:pt>
                <c:pt idx="51">
                  <c:v>0.5</c:v>
                </c:pt>
                <c:pt idx="52">
                  <c:v>0.20000000000000018</c:v>
                </c:pt>
                <c:pt idx="53">
                  <c:v>-0.20000000000000018</c:v>
                </c:pt>
                <c:pt idx="54">
                  <c:v>-0.59999999999999964</c:v>
                </c:pt>
                <c:pt idx="55">
                  <c:v>-0.60000000000000053</c:v>
                </c:pt>
                <c:pt idx="56">
                  <c:v>-9.9999999999999645E-2</c:v>
                </c:pt>
                <c:pt idx="57">
                  <c:v>9.9999999999999645E-2</c:v>
                </c:pt>
                <c:pt idx="58">
                  <c:v>-9.9999999999999645E-2</c:v>
                </c:pt>
                <c:pt idx="59">
                  <c:v>0.29999999999999982</c:v>
                </c:pt>
                <c:pt idx="60">
                  <c:v>-9.9999999999999645E-2</c:v>
                </c:pt>
                <c:pt idx="61">
                  <c:v>-0.20000000000000018</c:v>
                </c:pt>
                <c:pt idx="62">
                  <c:v>9.9999999999999645E-2</c:v>
                </c:pt>
                <c:pt idx="63">
                  <c:v>-9.9999999999999645E-2</c:v>
                </c:pt>
                <c:pt idx="64">
                  <c:v>-0.29999999999999982</c:v>
                </c:pt>
                <c:pt idx="65">
                  <c:v>-0.20000000000000018</c:v>
                </c:pt>
                <c:pt idx="66">
                  <c:v>0</c:v>
                </c:pt>
                <c:pt idx="67">
                  <c:v>-9.9999999999999645E-2</c:v>
                </c:pt>
                <c:pt idx="68">
                  <c:v>-0.20000000000000018</c:v>
                </c:pt>
                <c:pt idx="69">
                  <c:v>-0.29999999999999982</c:v>
                </c:pt>
                <c:pt idx="70">
                  <c:v>-0.30000000000000071</c:v>
                </c:pt>
                <c:pt idx="71">
                  <c:v>-0.19999999999999973</c:v>
                </c:pt>
                <c:pt idx="72">
                  <c:v>-0.10000000000000009</c:v>
                </c:pt>
                <c:pt idx="73">
                  <c:v>0</c:v>
                </c:pt>
                <c:pt idx="74">
                  <c:v>-9.9999999999999645E-2</c:v>
                </c:pt>
                <c:pt idx="75">
                  <c:v>9.9999999999999645E-2</c:v>
                </c:pt>
                <c:pt idx="76">
                  <c:v>0</c:v>
                </c:pt>
                <c:pt idx="77">
                  <c:v>0</c:v>
                </c:pt>
                <c:pt idx="78">
                  <c:v>0.10000000000000009</c:v>
                </c:pt>
                <c:pt idx="79">
                  <c:v>-0.19999999999999973</c:v>
                </c:pt>
                <c:pt idx="80">
                  <c:v>-0.10000000000000009</c:v>
                </c:pt>
                <c:pt idx="81">
                  <c:v>-0.10000000000000009</c:v>
                </c:pt>
                <c:pt idx="82">
                  <c:v>-0.10000000000000009</c:v>
                </c:pt>
                <c:pt idx="83">
                  <c:v>0</c:v>
                </c:pt>
                <c:pt idx="84">
                  <c:v>0</c:v>
                </c:pt>
                <c:pt idx="85">
                  <c:v>0.20000000000000018</c:v>
                </c:pt>
                <c:pt idx="86">
                  <c:v>0</c:v>
                </c:pt>
                <c:pt idx="87">
                  <c:v>0.60000000000000009</c:v>
                </c:pt>
                <c:pt idx="88">
                  <c:v>0.59999999999999964</c:v>
                </c:pt>
                <c:pt idx="89">
                  <c:v>0.40000000000000036</c:v>
                </c:pt>
                <c:pt idx="90">
                  <c:v>0.59999999999999964</c:v>
                </c:pt>
                <c:pt idx="91">
                  <c:v>0.10000000000000053</c:v>
                </c:pt>
                <c:pt idx="92">
                  <c:v>0</c:v>
                </c:pt>
                <c:pt idx="93">
                  <c:v>9.9999999999999645E-2</c:v>
                </c:pt>
                <c:pt idx="94">
                  <c:v>-9.9999999999999645E-2</c:v>
                </c:pt>
                <c:pt idx="95">
                  <c:v>-0.10000000000000053</c:v>
                </c:pt>
                <c:pt idx="96">
                  <c:v>-9.9999999999999645E-2</c:v>
                </c:pt>
                <c:pt idx="97">
                  <c:v>-0.10000000000000053</c:v>
                </c:pt>
                <c:pt idx="98">
                  <c:v>-0.19999999999999929</c:v>
                </c:pt>
                <c:pt idx="99">
                  <c:v>-0.5</c:v>
                </c:pt>
                <c:pt idx="100">
                  <c:v>0</c:v>
                </c:pt>
                <c:pt idx="101">
                  <c:v>-0.10000000000000053</c:v>
                </c:pt>
                <c:pt idx="102">
                  <c:v>0</c:v>
                </c:pt>
                <c:pt idx="103">
                  <c:v>0.29999999999999982</c:v>
                </c:pt>
                <c:pt idx="104">
                  <c:v>0.10000000000000053</c:v>
                </c:pt>
                <c:pt idx="105">
                  <c:v>0.39999999999999947</c:v>
                </c:pt>
                <c:pt idx="106">
                  <c:v>1</c:v>
                </c:pt>
                <c:pt idx="107">
                  <c:v>1.7000000000000011</c:v>
                </c:pt>
                <c:pt idx="108">
                  <c:v>0.59999999999999964</c:v>
                </c:pt>
                <c:pt idx="109">
                  <c:v>-0.40000000000000036</c:v>
                </c:pt>
                <c:pt idx="110">
                  <c:v>-0.19999999999999929</c:v>
                </c:pt>
                <c:pt idx="111">
                  <c:v>-0.60000000000000053</c:v>
                </c:pt>
                <c:pt idx="112">
                  <c:v>-0.10000000000000053</c:v>
                </c:pt>
                <c:pt idx="113">
                  <c:v>0.10000000000000053</c:v>
                </c:pt>
                <c:pt idx="114">
                  <c:v>9.9999999999999645E-2</c:v>
                </c:pt>
                <c:pt idx="115">
                  <c:v>-0.29999999999999982</c:v>
                </c:pt>
                <c:pt idx="116">
                  <c:v>-0.40000000000000036</c:v>
                </c:pt>
                <c:pt idx="117">
                  <c:v>-0.19999999999999929</c:v>
                </c:pt>
                <c:pt idx="118">
                  <c:v>-0.20000000000000018</c:v>
                </c:pt>
                <c:pt idx="119">
                  <c:v>-0.40000000000000036</c:v>
                </c:pt>
                <c:pt idx="120">
                  <c:v>-0.29999999999999982</c:v>
                </c:pt>
                <c:pt idx="121">
                  <c:v>0</c:v>
                </c:pt>
                <c:pt idx="122">
                  <c:v>-9.9999999999999645E-2</c:v>
                </c:pt>
                <c:pt idx="123">
                  <c:v>0</c:v>
                </c:pt>
                <c:pt idx="124">
                  <c:v>-0.20000000000000018</c:v>
                </c:pt>
                <c:pt idx="125">
                  <c:v>0.20000000000000018</c:v>
                </c:pt>
                <c:pt idx="126">
                  <c:v>9.9999999999999645E-2</c:v>
                </c:pt>
                <c:pt idx="127">
                  <c:v>0.29999999999999982</c:v>
                </c:pt>
                <c:pt idx="128">
                  <c:v>1</c:v>
                </c:pt>
                <c:pt idx="129">
                  <c:v>0.40000000000000036</c:v>
                </c:pt>
                <c:pt idx="130">
                  <c:v>-0.29999999999999982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0.79999999999999893</c:v>
                </c:pt>
                <c:pt idx="135">
                  <c:v>0.60000000000000142</c:v>
                </c:pt>
                <c:pt idx="136">
                  <c:v>0.59999999999999964</c:v>
                </c:pt>
                <c:pt idx="137">
                  <c:v>0.5</c:v>
                </c:pt>
                <c:pt idx="138">
                  <c:v>0.79999999999999893</c:v>
                </c:pt>
                <c:pt idx="139">
                  <c:v>-0.29999999999999893</c:v>
                </c:pt>
                <c:pt idx="140">
                  <c:v>-0.30000000000000071</c:v>
                </c:pt>
                <c:pt idx="141">
                  <c:v>-0.69999999999999929</c:v>
                </c:pt>
                <c:pt idx="142">
                  <c:v>-0.90000000000000036</c:v>
                </c:pt>
                <c:pt idx="143">
                  <c:v>-0.59999999999999964</c:v>
                </c:pt>
                <c:pt idx="144">
                  <c:v>-0.5</c:v>
                </c:pt>
                <c:pt idx="145">
                  <c:v>0</c:v>
                </c:pt>
                <c:pt idx="146">
                  <c:v>-0.10000000000000053</c:v>
                </c:pt>
                <c:pt idx="147">
                  <c:v>-9.9999999999999645E-2</c:v>
                </c:pt>
                <c:pt idx="148">
                  <c:v>9.9999999999999645E-2</c:v>
                </c:pt>
                <c:pt idx="149">
                  <c:v>-9.9999999999999645E-2</c:v>
                </c:pt>
                <c:pt idx="150">
                  <c:v>-0.20000000000000018</c:v>
                </c:pt>
                <c:pt idx="151">
                  <c:v>0</c:v>
                </c:pt>
                <c:pt idx="152">
                  <c:v>0.20000000000000018</c:v>
                </c:pt>
                <c:pt idx="153">
                  <c:v>-0.20000000000000018</c:v>
                </c:pt>
                <c:pt idx="154">
                  <c:v>-0.20000000000000018</c:v>
                </c:pt>
                <c:pt idx="155">
                  <c:v>-0.20000000000000018</c:v>
                </c:pt>
                <c:pt idx="156">
                  <c:v>-0.29999999999999982</c:v>
                </c:pt>
                <c:pt idx="157">
                  <c:v>-0.29999999999999982</c:v>
                </c:pt>
                <c:pt idx="158">
                  <c:v>-0.20000000000000018</c:v>
                </c:pt>
                <c:pt idx="159">
                  <c:v>-9.9999999999999645E-2</c:v>
                </c:pt>
                <c:pt idx="160">
                  <c:v>-0.20000000000000018</c:v>
                </c:pt>
                <c:pt idx="161">
                  <c:v>0</c:v>
                </c:pt>
                <c:pt idx="162">
                  <c:v>-0.20000000000000018</c:v>
                </c:pt>
                <c:pt idx="163">
                  <c:v>-9.9999999999999645E-2</c:v>
                </c:pt>
                <c:pt idx="164">
                  <c:v>0</c:v>
                </c:pt>
                <c:pt idx="165">
                  <c:v>0</c:v>
                </c:pt>
                <c:pt idx="166">
                  <c:v>0.20000000000000018</c:v>
                </c:pt>
                <c:pt idx="167">
                  <c:v>-0.10000000000000053</c:v>
                </c:pt>
                <c:pt idx="168">
                  <c:v>0</c:v>
                </c:pt>
                <c:pt idx="169">
                  <c:v>0.40000000000000036</c:v>
                </c:pt>
                <c:pt idx="170">
                  <c:v>0.39999999999999947</c:v>
                </c:pt>
                <c:pt idx="171">
                  <c:v>0.5</c:v>
                </c:pt>
                <c:pt idx="172">
                  <c:v>0.20000000000000018</c:v>
                </c:pt>
                <c:pt idx="173">
                  <c:v>0.10000000000000053</c:v>
                </c:pt>
                <c:pt idx="174">
                  <c:v>0.19999999999999929</c:v>
                </c:pt>
                <c:pt idx="175">
                  <c:v>0.30000000000000071</c:v>
                </c:pt>
                <c:pt idx="176">
                  <c:v>0.19999999999999929</c:v>
                </c:pt>
                <c:pt idx="177">
                  <c:v>0</c:v>
                </c:pt>
                <c:pt idx="178">
                  <c:v>-0.19999999999999929</c:v>
                </c:pt>
                <c:pt idx="179">
                  <c:v>-0.30000000000000071</c:v>
                </c:pt>
                <c:pt idx="180">
                  <c:v>0</c:v>
                </c:pt>
                <c:pt idx="181">
                  <c:v>-0.29999999999999982</c:v>
                </c:pt>
                <c:pt idx="182">
                  <c:v>-0.20000000000000018</c:v>
                </c:pt>
                <c:pt idx="183">
                  <c:v>0</c:v>
                </c:pt>
                <c:pt idx="184">
                  <c:v>-0.39999999999999947</c:v>
                </c:pt>
                <c:pt idx="185">
                  <c:v>-0.20000000000000018</c:v>
                </c:pt>
                <c:pt idx="186">
                  <c:v>-0.40000000000000036</c:v>
                </c:pt>
                <c:pt idx="187">
                  <c:v>-9.9999999999999645E-2</c:v>
                </c:pt>
                <c:pt idx="188">
                  <c:v>0.20000000000000018</c:v>
                </c:pt>
                <c:pt idx="189">
                  <c:v>0</c:v>
                </c:pt>
                <c:pt idx="190">
                  <c:v>-0.10000000000000053</c:v>
                </c:pt>
                <c:pt idx="191">
                  <c:v>-9.9999999999999645E-2</c:v>
                </c:pt>
                <c:pt idx="192">
                  <c:v>0</c:v>
                </c:pt>
                <c:pt idx="193">
                  <c:v>-0.20000000000000018</c:v>
                </c:pt>
                <c:pt idx="194">
                  <c:v>0</c:v>
                </c:pt>
                <c:pt idx="195">
                  <c:v>-9.9999999999999645E-2</c:v>
                </c:pt>
                <c:pt idx="196">
                  <c:v>-0.20000000000000018</c:v>
                </c:pt>
                <c:pt idx="197">
                  <c:v>-9.9999999999999645E-2</c:v>
                </c:pt>
                <c:pt idx="198">
                  <c:v>-0.20000000000000018</c:v>
                </c:pt>
                <c:pt idx="199">
                  <c:v>-0.10000000000000053</c:v>
                </c:pt>
                <c:pt idx="200">
                  <c:v>-0.19999999999999929</c:v>
                </c:pt>
                <c:pt idx="201">
                  <c:v>9.9999999999999645E-2</c:v>
                </c:pt>
                <c:pt idx="202">
                  <c:v>-9.9999999999999645E-2</c:v>
                </c:pt>
                <c:pt idx="203">
                  <c:v>-0.10000000000000053</c:v>
                </c:pt>
                <c:pt idx="204">
                  <c:v>0</c:v>
                </c:pt>
                <c:pt idx="205">
                  <c:v>-9.9999999999999645E-2</c:v>
                </c:pt>
                <c:pt idx="206">
                  <c:v>-0.10000000000000053</c:v>
                </c:pt>
                <c:pt idx="207">
                  <c:v>-9.9999999999999645E-2</c:v>
                </c:pt>
                <c:pt idx="208">
                  <c:v>-0.10000000000000009</c:v>
                </c:pt>
                <c:pt idx="209">
                  <c:v>0.10000000000000009</c:v>
                </c:pt>
                <c:pt idx="210">
                  <c:v>-0.10000000000000009</c:v>
                </c:pt>
                <c:pt idx="211">
                  <c:v>0.30000000000000027</c:v>
                </c:pt>
                <c:pt idx="212">
                  <c:v>0.20000000000000018</c:v>
                </c:pt>
                <c:pt idx="213">
                  <c:v>0.39999999999999947</c:v>
                </c:pt>
                <c:pt idx="214">
                  <c:v>0.70000000000000018</c:v>
                </c:pt>
                <c:pt idx="215">
                  <c:v>0.20000000000000018</c:v>
                </c:pt>
                <c:pt idx="216">
                  <c:v>9.9999999999999645E-2</c:v>
                </c:pt>
                <c:pt idx="217">
                  <c:v>-9.9999999999999645E-2</c:v>
                </c:pt>
                <c:pt idx="218">
                  <c:v>0.20000000000000018</c:v>
                </c:pt>
                <c:pt idx="219">
                  <c:v>0</c:v>
                </c:pt>
                <c:pt idx="220">
                  <c:v>0.19999999999999929</c:v>
                </c:pt>
                <c:pt idx="221">
                  <c:v>0</c:v>
                </c:pt>
                <c:pt idx="222">
                  <c:v>-0.29999999999999982</c:v>
                </c:pt>
                <c:pt idx="223">
                  <c:v>-9.9999999999999645E-2</c:v>
                </c:pt>
                <c:pt idx="224">
                  <c:v>-0.10000000000000053</c:v>
                </c:pt>
                <c:pt idx="225">
                  <c:v>-0.19999999999999929</c:v>
                </c:pt>
                <c:pt idx="226">
                  <c:v>0</c:v>
                </c:pt>
                <c:pt idx="227">
                  <c:v>-0.10000000000000053</c:v>
                </c:pt>
                <c:pt idx="228">
                  <c:v>-0.20000000000000018</c:v>
                </c:pt>
                <c:pt idx="229">
                  <c:v>-9.9999999999999645E-2</c:v>
                </c:pt>
                <c:pt idx="230">
                  <c:v>0</c:v>
                </c:pt>
                <c:pt idx="231">
                  <c:v>-0.29999999999999982</c:v>
                </c:pt>
                <c:pt idx="232">
                  <c:v>-0.10000000000000053</c:v>
                </c:pt>
                <c:pt idx="233">
                  <c:v>0</c:v>
                </c:pt>
                <c:pt idx="234">
                  <c:v>-0.19999999999999929</c:v>
                </c:pt>
                <c:pt idx="235">
                  <c:v>9.9999999999999645E-2</c:v>
                </c:pt>
                <c:pt idx="236">
                  <c:v>0</c:v>
                </c:pt>
                <c:pt idx="237">
                  <c:v>0.20000000000000018</c:v>
                </c:pt>
                <c:pt idx="238">
                  <c:v>9.9999999999999645E-2</c:v>
                </c:pt>
                <c:pt idx="239">
                  <c:v>0.20000000000000018</c:v>
                </c:pt>
                <c:pt idx="240">
                  <c:v>0.29999999999999982</c:v>
                </c:pt>
                <c:pt idx="241">
                  <c:v>0.70000000000000018</c:v>
                </c:pt>
                <c:pt idx="242">
                  <c:v>0.90000000000000036</c:v>
                </c:pt>
                <c:pt idx="243">
                  <c:v>1.4000000000000004</c:v>
                </c:pt>
                <c:pt idx="244">
                  <c:v>1</c:v>
                </c:pt>
                <c:pt idx="245">
                  <c:v>0.29999999999999893</c:v>
                </c:pt>
                <c:pt idx="246">
                  <c:v>0.30000000000000071</c:v>
                </c:pt>
                <c:pt idx="247">
                  <c:v>-9.9999999999999645E-2</c:v>
                </c:pt>
                <c:pt idx="248">
                  <c:v>-0.20000000000000107</c:v>
                </c:pt>
                <c:pt idx="249">
                  <c:v>-9.9999999999999645E-2</c:v>
                </c:pt>
                <c:pt idx="250">
                  <c:v>0</c:v>
                </c:pt>
                <c:pt idx="251">
                  <c:v>-0.5</c:v>
                </c:pt>
                <c:pt idx="252">
                  <c:v>9.9999999999999645E-2</c:v>
                </c:pt>
                <c:pt idx="253">
                  <c:v>-9.9999999999999645E-2</c:v>
                </c:pt>
                <c:pt idx="254">
                  <c:v>-0.40000000000000036</c:v>
                </c:pt>
                <c:pt idx="255">
                  <c:v>-0.29999999999999893</c:v>
                </c:pt>
                <c:pt idx="256">
                  <c:v>-0.10000000000000142</c:v>
                </c:pt>
                <c:pt idx="257">
                  <c:v>-0.19999999999999929</c:v>
                </c:pt>
                <c:pt idx="258">
                  <c:v>-0.20000000000000018</c:v>
                </c:pt>
                <c:pt idx="259">
                  <c:v>-9.9999999999999645E-2</c:v>
                </c:pt>
                <c:pt idx="260">
                  <c:v>-0.20000000000000018</c:v>
                </c:pt>
                <c:pt idx="261">
                  <c:v>-0.29999999999999982</c:v>
                </c:pt>
                <c:pt idx="262">
                  <c:v>-0.29999999999999982</c:v>
                </c:pt>
                <c:pt idx="263">
                  <c:v>-0.20000000000000018</c:v>
                </c:pt>
                <c:pt idx="264">
                  <c:v>-0.5</c:v>
                </c:pt>
                <c:pt idx="265">
                  <c:v>-0.10000000000000053</c:v>
                </c:pt>
                <c:pt idx="266">
                  <c:v>-0.39999999999999947</c:v>
                </c:pt>
                <c:pt idx="267">
                  <c:v>-0.20000000000000018</c:v>
                </c:pt>
                <c:pt idx="268">
                  <c:v>-9.9999999999999645E-2</c:v>
                </c:pt>
                <c:pt idx="269">
                  <c:v>-0.30000000000000071</c:v>
                </c:pt>
                <c:pt idx="270">
                  <c:v>-9.9999999999999645E-2</c:v>
                </c:pt>
                <c:pt idx="271">
                  <c:v>-9.9999999999999645E-2</c:v>
                </c:pt>
                <c:pt idx="272">
                  <c:v>0</c:v>
                </c:pt>
                <c:pt idx="273">
                  <c:v>0</c:v>
                </c:pt>
                <c:pt idx="274">
                  <c:v>-0.10000000000000053</c:v>
                </c:pt>
                <c:pt idx="275">
                  <c:v>-0.20000000000000018</c:v>
                </c:pt>
                <c:pt idx="276">
                  <c:v>-0.19999999999999929</c:v>
                </c:pt>
                <c:pt idx="277">
                  <c:v>-0.10000000000000053</c:v>
                </c:pt>
                <c:pt idx="278">
                  <c:v>-9.9999999999999645E-2</c:v>
                </c:pt>
                <c:pt idx="279">
                  <c:v>-0.20000000000000018</c:v>
                </c:pt>
                <c:pt idx="280">
                  <c:v>-0.10000000000000009</c:v>
                </c:pt>
                <c:pt idx="281">
                  <c:v>-0.10000000000000009</c:v>
                </c:pt>
                <c:pt idx="282">
                  <c:v>0</c:v>
                </c:pt>
                <c:pt idx="283">
                  <c:v>0.10000000000000009</c:v>
                </c:pt>
                <c:pt idx="284">
                  <c:v>-0.29999999999999982</c:v>
                </c:pt>
                <c:pt idx="285">
                  <c:v>0</c:v>
                </c:pt>
                <c:pt idx="286">
                  <c:v>0</c:v>
                </c:pt>
                <c:pt idx="287">
                  <c:v>0.19999999999999973</c:v>
                </c:pt>
                <c:pt idx="288">
                  <c:v>9.1999999999999993</c:v>
                </c:pt>
                <c:pt idx="289">
                  <c:v>-4.1999999999999993</c:v>
                </c:pt>
                <c:pt idx="290">
                  <c:v>-2.1000000000000005</c:v>
                </c:pt>
                <c:pt idx="291">
                  <c:v>-0.5</c:v>
                </c:pt>
                <c:pt idx="292">
                  <c:v>-0.29999999999999982</c:v>
                </c:pt>
                <c:pt idx="293">
                  <c:v>-0.80000000000000071</c:v>
                </c:pt>
                <c:pt idx="294">
                  <c:v>-0.89999999999999947</c:v>
                </c:pt>
                <c:pt idx="295">
                  <c:v>-0.40000000000000036</c:v>
                </c:pt>
                <c:pt idx="296">
                  <c:v>-0.19999999999999973</c:v>
                </c:pt>
                <c:pt idx="297">
                  <c:v>-0.10000000000000009</c:v>
                </c:pt>
                <c:pt idx="298">
                  <c:v>0.10000000000000009</c:v>
                </c:pt>
                <c:pt idx="299">
                  <c:v>-0.10000000000000009</c:v>
                </c:pt>
                <c:pt idx="300">
                  <c:v>0.10000000000000009</c:v>
                </c:pt>
                <c:pt idx="301">
                  <c:v>0.10000000000000009</c:v>
                </c:pt>
                <c:pt idx="302">
                  <c:v>0</c:v>
                </c:pt>
                <c:pt idx="303">
                  <c:v>9.9999999999999645E-2</c:v>
                </c:pt>
                <c:pt idx="304">
                  <c:v>0.20000000000000018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940-42D0-8817-32ACE4B6C4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76264687"/>
        <c:axId val="1376211823"/>
      </c:scatterChart>
      <c:valAx>
        <c:axId val="137626468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dy/y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376211823"/>
        <c:crosses val="autoZero"/>
        <c:crossBetween val="midCat"/>
      </c:valAx>
      <c:valAx>
        <c:axId val="13762118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du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376264687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Fitting</a:t>
            </a:r>
            <a:r>
              <a:rPr lang="de-DE" baseline="0"/>
              <a:t> Okun`s law to german Data</a:t>
            </a:r>
            <a:endParaRPr lang="de-DE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0.14031714785651794"/>
                  <c:y val="-0.34243766404199477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600" baseline="0"/>
                      <a:t>y = -1,2538x + 1,5907</a:t>
                    </a:r>
                    <a:br>
                      <a:rPr lang="en-US" sz="1600" baseline="0"/>
                    </a:br>
                    <a:r>
                      <a:rPr lang="en-US" sz="1600" baseline="0"/>
                      <a:t>R² = 0,2146</a:t>
                    </a:r>
                    <a:endParaRPr lang="en-US" sz="1600"/>
                  </a:p>
                </c:rich>
              </c:tx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de-DE"/>
                </a:p>
              </c:txPr>
            </c:trendlineLbl>
          </c:trendline>
          <c:xVal>
            <c:numRef>
              <c:f>Germany!$E$4:$E$46</c:f>
              <c:numCache>
                <c:formatCode>General</c:formatCode>
                <c:ptCount val="43"/>
                <c:pt idx="0">
                  <c:v>1.4</c:v>
                </c:pt>
                <c:pt idx="1">
                  <c:v>1.9000000000000004</c:v>
                </c:pt>
                <c:pt idx="2">
                  <c:v>1.3999999999999995</c:v>
                </c:pt>
                <c:pt idx="3">
                  <c:v>0</c:v>
                </c:pt>
                <c:pt idx="4">
                  <c:v>0</c:v>
                </c:pt>
                <c:pt idx="5">
                  <c:v>-0.29999999999999982</c:v>
                </c:pt>
                <c:pt idx="6">
                  <c:v>0</c:v>
                </c:pt>
                <c:pt idx="7">
                  <c:v>-9.9999999999999645E-2</c:v>
                </c:pt>
                <c:pt idx="8">
                  <c:v>-0.90000000000000036</c:v>
                </c:pt>
                <c:pt idx="9">
                  <c:v>-0.59999999999999964</c:v>
                </c:pt>
                <c:pt idx="10">
                  <c:v>-0.70000000000000018</c:v>
                </c:pt>
                <c:pt idx="11">
                  <c:v>1.0999999999999996</c:v>
                </c:pt>
                <c:pt idx="12">
                  <c:v>1.2000000000000002</c:v>
                </c:pt>
                <c:pt idx="13">
                  <c:v>0.60000000000000053</c:v>
                </c:pt>
                <c:pt idx="14">
                  <c:v>-0.20000000000000107</c:v>
                </c:pt>
                <c:pt idx="15">
                  <c:v>0.70000000000000107</c:v>
                </c:pt>
                <c:pt idx="16">
                  <c:v>0.79999999999999893</c:v>
                </c:pt>
                <c:pt idx="17">
                  <c:v>-0.29999999999999893</c:v>
                </c:pt>
                <c:pt idx="18">
                  <c:v>-0.80000000000000071</c:v>
                </c:pt>
                <c:pt idx="19">
                  <c:v>-0.59999999999999964</c:v>
                </c:pt>
                <c:pt idx="20">
                  <c:v>-0.20000000000000018</c:v>
                </c:pt>
                <c:pt idx="21">
                  <c:v>0.79999999999999982</c:v>
                </c:pt>
                <c:pt idx="22">
                  <c:v>1.0999999999999996</c:v>
                </c:pt>
                <c:pt idx="23">
                  <c:v>0.60000000000000142</c:v>
                </c:pt>
                <c:pt idx="24">
                  <c:v>0.69999999999999929</c:v>
                </c:pt>
                <c:pt idx="25">
                  <c:v>-1</c:v>
                </c:pt>
                <c:pt idx="26">
                  <c:v>-1.5</c:v>
                </c:pt>
                <c:pt idx="27">
                  <c:v>-1.0999999999999996</c:v>
                </c:pt>
                <c:pt idx="28">
                  <c:v>-0.20000000000000018</c:v>
                </c:pt>
                <c:pt idx="29">
                  <c:v>-0.60000000000000053</c:v>
                </c:pt>
                <c:pt idx="30">
                  <c:v>-1.0999999999999996</c:v>
                </c:pt>
                <c:pt idx="31">
                  <c:v>-0.40000000000000036</c:v>
                </c:pt>
                <c:pt idx="32">
                  <c:v>-9.9999999999999645E-2</c:v>
                </c:pt>
                <c:pt idx="33">
                  <c:v>-0.29999999999999982</c:v>
                </c:pt>
                <c:pt idx="34">
                  <c:v>-0.29999999999999982</c:v>
                </c:pt>
                <c:pt idx="35">
                  <c:v>-0.50000000000000044</c:v>
                </c:pt>
                <c:pt idx="36">
                  <c:v>-0.29999999999999982</c:v>
                </c:pt>
                <c:pt idx="37">
                  <c:v>-0.39999999999999991</c:v>
                </c:pt>
                <c:pt idx="38">
                  <c:v>-0.20000000000000018</c:v>
                </c:pt>
                <c:pt idx="39">
                  <c:v>0.60000000000000009</c:v>
                </c:pt>
                <c:pt idx="40">
                  <c:v>0</c:v>
                </c:pt>
                <c:pt idx="41">
                  <c:v>-0.5</c:v>
                </c:pt>
                <c:pt idx="42">
                  <c:v>-0.10000000000000009</c:v>
                </c:pt>
              </c:numCache>
            </c:numRef>
          </c:xVal>
          <c:yVal>
            <c:numRef>
              <c:f>Germany!$D$4:$D$46</c:f>
              <c:numCache>
                <c:formatCode>General</c:formatCode>
                <c:ptCount val="43"/>
                <c:pt idx="0">
                  <c:v>0.1</c:v>
                </c:pt>
                <c:pt idx="1">
                  <c:v>-0.8</c:v>
                </c:pt>
                <c:pt idx="2">
                  <c:v>1.6</c:v>
                </c:pt>
                <c:pt idx="3">
                  <c:v>2.8</c:v>
                </c:pt>
                <c:pt idx="4">
                  <c:v>2.2000000000000002</c:v>
                </c:pt>
                <c:pt idx="5">
                  <c:v>2.4</c:v>
                </c:pt>
                <c:pt idx="6">
                  <c:v>1.5</c:v>
                </c:pt>
                <c:pt idx="7">
                  <c:v>3.7</c:v>
                </c:pt>
                <c:pt idx="8">
                  <c:v>3.9</c:v>
                </c:pt>
                <c:pt idx="9">
                  <c:v>5.7</c:v>
                </c:pt>
                <c:pt idx="10">
                  <c:v>5</c:v>
                </c:pt>
                <c:pt idx="11">
                  <c:v>2</c:v>
                </c:pt>
                <c:pt idx="12">
                  <c:v>-1</c:v>
                </c:pt>
                <c:pt idx="13">
                  <c:v>2.6</c:v>
                </c:pt>
                <c:pt idx="14">
                  <c:v>1.5</c:v>
                </c:pt>
                <c:pt idx="15">
                  <c:v>1</c:v>
                </c:pt>
                <c:pt idx="16">
                  <c:v>1.9</c:v>
                </c:pt>
                <c:pt idx="17">
                  <c:v>2.1</c:v>
                </c:pt>
                <c:pt idx="18">
                  <c:v>2.1</c:v>
                </c:pt>
                <c:pt idx="19">
                  <c:v>2.9</c:v>
                </c:pt>
                <c:pt idx="20">
                  <c:v>1.6</c:v>
                </c:pt>
                <c:pt idx="21">
                  <c:v>-0.2</c:v>
                </c:pt>
                <c:pt idx="22">
                  <c:v>-0.5</c:v>
                </c:pt>
                <c:pt idx="23">
                  <c:v>1.2</c:v>
                </c:pt>
                <c:pt idx="24">
                  <c:v>0.9</c:v>
                </c:pt>
                <c:pt idx="25">
                  <c:v>3.9</c:v>
                </c:pt>
                <c:pt idx="26">
                  <c:v>2.9</c:v>
                </c:pt>
                <c:pt idx="27">
                  <c:v>0.9</c:v>
                </c:pt>
                <c:pt idx="28">
                  <c:v>-5.5</c:v>
                </c:pt>
                <c:pt idx="29">
                  <c:v>4.0999999999999996</c:v>
                </c:pt>
                <c:pt idx="30">
                  <c:v>3.8</c:v>
                </c:pt>
                <c:pt idx="31">
                  <c:v>0.5</c:v>
                </c:pt>
                <c:pt idx="32">
                  <c:v>0.4</c:v>
                </c:pt>
                <c:pt idx="33">
                  <c:v>2.2000000000000002</c:v>
                </c:pt>
                <c:pt idx="34">
                  <c:v>1.7</c:v>
                </c:pt>
                <c:pt idx="35">
                  <c:v>2.2999999999999998</c:v>
                </c:pt>
                <c:pt idx="36">
                  <c:v>2.7</c:v>
                </c:pt>
                <c:pt idx="37">
                  <c:v>1.1000000000000001</c:v>
                </c:pt>
                <c:pt idx="38">
                  <c:v>1</c:v>
                </c:pt>
                <c:pt idx="39">
                  <c:v>-4.0999999999999996</c:v>
                </c:pt>
                <c:pt idx="40">
                  <c:v>3.7</c:v>
                </c:pt>
                <c:pt idx="41">
                  <c:v>1.4</c:v>
                </c:pt>
                <c:pt idx="42">
                  <c:v>-0.3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912-4CF4-AEB8-D154DF903F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38886591"/>
        <c:axId val="1079080111"/>
      </c:scatterChart>
      <c:valAx>
        <c:axId val="13388865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due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079080111"/>
        <c:crosses val="autoZero"/>
        <c:crossBetween val="midCat"/>
      </c:valAx>
      <c:valAx>
        <c:axId val="107908011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dy/yl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338886591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Fitting</a:t>
            </a:r>
            <a:r>
              <a:rPr lang="de-DE" baseline="0"/>
              <a:t> Okun`s law to german Data 1981-1989</a:t>
            </a:r>
            <a:endParaRPr lang="de-DE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0.14031714785651794"/>
                  <c:y val="-0.34243766404199477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de-DE"/>
                </a:p>
              </c:txPr>
            </c:trendlineLbl>
          </c:trendline>
          <c:xVal>
            <c:numRef>
              <c:f>Germany!$E$4:$E$12</c:f>
              <c:numCache>
                <c:formatCode>General</c:formatCode>
                <c:ptCount val="9"/>
                <c:pt idx="0">
                  <c:v>1.4</c:v>
                </c:pt>
                <c:pt idx="1">
                  <c:v>1.9000000000000004</c:v>
                </c:pt>
                <c:pt idx="2">
                  <c:v>1.3999999999999995</c:v>
                </c:pt>
                <c:pt idx="3">
                  <c:v>0</c:v>
                </c:pt>
                <c:pt idx="4">
                  <c:v>0</c:v>
                </c:pt>
                <c:pt idx="5">
                  <c:v>-0.29999999999999982</c:v>
                </c:pt>
                <c:pt idx="6">
                  <c:v>0</c:v>
                </c:pt>
                <c:pt idx="7">
                  <c:v>-9.9999999999999645E-2</c:v>
                </c:pt>
                <c:pt idx="8">
                  <c:v>-0.90000000000000036</c:v>
                </c:pt>
              </c:numCache>
            </c:numRef>
          </c:xVal>
          <c:yVal>
            <c:numRef>
              <c:f>Germany!$D$4:$D$12</c:f>
              <c:numCache>
                <c:formatCode>General</c:formatCode>
                <c:ptCount val="9"/>
                <c:pt idx="0">
                  <c:v>0.1</c:v>
                </c:pt>
                <c:pt idx="1">
                  <c:v>-0.8</c:v>
                </c:pt>
                <c:pt idx="2">
                  <c:v>1.6</c:v>
                </c:pt>
                <c:pt idx="3">
                  <c:v>2.8</c:v>
                </c:pt>
                <c:pt idx="4">
                  <c:v>2.2000000000000002</c:v>
                </c:pt>
                <c:pt idx="5">
                  <c:v>2.4</c:v>
                </c:pt>
                <c:pt idx="6">
                  <c:v>1.5</c:v>
                </c:pt>
                <c:pt idx="7">
                  <c:v>3.7</c:v>
                </c:pt>
                <c:pt idx="8">
                  <c:v>3.9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C46-4376-98A2-942C8FD688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38886591"/>
        <c:axId val="1079080111"/>
      </c:scatterChart>
      <c:valAx>
        <c:axId val="13388865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due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079080111"/>
        <c:crosses val="autoZero"/>
        <c:crossBetween val="midCat"/>
      </c:valAx>
      <c:valAx>
        <c:axId val="107908011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dy/yl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338886591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Fitting</a:t>
            </a:r>
            <a:r>
              <a:rPr lang="de-DE" baseline="0"/>
              <a:t> Okun`s law to german Data 1990-1999</a:t>
            </a:r>
            <a:endParaRPr lang="de-DE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6.5711067366579182E-2"/>
                  <c:y val="-0.41558508311461068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de-DE"/>
                </a:p>
              </c:txPr>
            </c:trendlineLbl>
          </c:trendline>
          <c:xVal>
            <c:numRef>
              <c:f>Germany!$E$13:$E$22</c:f>
              <c:numCache>
                <c:formatCode>General</c:formatCode>
                <c:ptCount val="10"/>
                <c:pt idx="0">
                  <c:v>-0.59999999999999964</c:v>
                </c:pt>
                <c:pt idx="1">
                  <c:v>-0.70000000000000018</c:v>
                </c:pt>
                <c:pt idx="2">
                  <c:v>1.0999999999999996</c:v>
                </c:pt>
                <c:pt idx="3">
                  <c:v>1.2000000000000002</c:v>
                </c:pt>
                <c:pt idx="4">
                  <c:v>0.60000000000000053</c:v>
                </c:pt>
                <c:pt idx="5">
                  <c:v>-0.20000000000000107</c:v>
                </c:pt>
                <c:pt idx="6">
                  <c:v>0.70000000000000107</c:v>
                </c:pt>
                <c:pt idx="7">
                  <c:v>0.79999999999999893</c:v>
                </c:pt>
                <c:pt idx="8">
                  <c:v>-0.29999999999999893</c:v>
                </c:pt>
                <c:pt idx="9">
                  <c:v>-0.80000000000000071</c:v>
                </c:pt>
              </c:numCache>
            </c:numRef>
          </c:xVal>
          <c:yVal>
            <c:numRef>
              <c:f>Germany!$D$13:$D$22</c:f>
              <c:numCache>
                <c:formatCode>General</c:formatCode>
                <c:ptCount val="10"/>
                <c:pt idx="0">
                  <c:v>5.7</c:v>
                </c:pt>
                <c:pt idx="1">
                  <c:v>5</c:v>
                </c:pt>
                <c:pt idx="2">
                  <c:v>2</c:v>
                </c:pt>
                <c:pt idx="3">
                  <c:v>-1</c:v>
                </c:pt>
                <c:pt idx="4">
                  <c:v>2.6</c:v>
                </c:pt>
                <c:pt idx="5">
                  <c:v>1.5</c:v>
                </c:pt>
                <c:pt idx="6">
                  <c:v>1</c:v>
                </c:pt>
                <c:pt idx="7">
                  <c:v>1.9</c:v>
                </c:pt>
                <c:pt idx="8">
                  <c:v>2.1</c:v>
                </c:pt>
                <c:pt idx="9">
                  <c:v>2.1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F2A-4747-B8A9-6329767CC2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38886591"/>
        <c:axId val="1079080111"/>
      </c:scatterChart>
      <c:valAx>
        <c:axId val="13388865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due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079080111"/>
        <c:crosses val="autoZero"/>
        <c:crossBetween val="midCat"/>
      </c:valAx>
      <c:valAx>
        <c:axId val="107908011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dy/yl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338886591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Fitting</a:t>
            </a:r>
            <a:r>
              <a:rPr lang="de-DE" baseline="0"/>
              <a:t> Okun`s law to german Data 2000-2008</a:t>
            </a:r>
            <a:endParaRPr lang="de-DE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6.5711067366579182E-2"/>
                  <c:y val="-0.41558508311461068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de-DE"/>
                </a:p>
              </c:txPr>
            </c:trendlineLbl>
          </c:trendline>
          <c:xVal>
            <c:numRef>
              <c:f>Germany!$E$23:$E$31</c:f>
              <c:numCache>
                <c:formatCode>General</c:formatCode>
                <c:ptCount val="9"/>
                <c:pt idx="0">
                  <c:v>-0.59999999999999964</c:v>
                </c:pt>
                <c:pt idx="1">
                  <c:v>-0.20000000000000018</c:v>
                </c:pt>
                <c:pt idx="2">
                  <c:v>0.79999999999999982</c:v>
                </c:pt>
                <c:pt idx="3">
                  <c:v>1.0999999999999996</c:v>
                </c:pt>
                <c:pt idx="4">
                  <c:v>0.60000000000000142</c:v>
                </c:pt>
                <c:pt idx="5">
                  <c:v>0.69999999999999929</c:v>
                </c:pt>
                <c:pt idx="6">
                  <c:v>-1</c:v>
                </c:pt>
                <c:pt idx="7">
                  <c:v>-1.5</c:v>
                </c:pt>
                <c:pt idx="8">
                  <c:v>-1.0999999999999996</c:v>
                </c:pt>
              </c:numCache>
            </c:numRef>
          </c:xVal>
          <c:yVal>
            <c:numRef>
              <c:f>Germany!$D$23:$D$31</c:f>
              <c:numCache>
                <c:formatCode>General</c:formatCode>
                <c:ptCount val="9"/>
                <c:pt idx="0">
                  <c:v>2.9</c:v>
                </c:pt>
                <c:pt idx="1">
                  <c:v>1.6</c:v>
                </c:pt>
                <c:pt idx="2">
                  <c:v>-0.2</c:v>
                </c:pt>
                <c:pt idx="3">
                  <c:v>-0.5</c:v>
                </c:pt>
                <c:pt idx="4">
                  <c:v>1.2</c:v>
                </c:pt>
                <c:pt idx="5">
                  <c:v>0.9</c:v>
                </c:pt>
                <c:pt idx="6">
                  <c:v>3.9</c:v>
                </c:pt>
                <c:pt idx="7">
                  <c:v>2.9</c:v>
                </c:pt>
                <c:pt idx="8">
                  <c:v>0.9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F4E-4431-B519-4E0B122CE8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38886591"/>
        <c:axId val="1079080111"/>
      </c:scatterChart>
      <c:valAx>
        <c:axId val="13388865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due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079080111"/>
        <c:crosses val="autoZero"/>
        <c:crossBetween val="midCat"/>
      </c:valAx>
      <c:valAx>
        <c:axId val="107908011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dy/yl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338886591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Fitting</a:t>
            </a:r>
            <a:r>
              <a:rPr lang="de-DE" baseline="0"/>
              <a:t> Okun`s law to german Data 2009-2019</a:t>
            </a:r>
            <a:endParaRPr lang="de-DE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3.3846237970253719E-2"/>
                  <c:y val="-0.25836286089238847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de-DE"/>
                </a:p>
              </c:txPr>
            </c:trendlineLbl>
          </c:trendline>
          <c:xVal>
            <c:numRef>
              <c:f>Germany!$E$32:$E$42</c:f>
              <c:numCache>
                <c:formatCode>General</c:formatCode>
                <c:ptCount val="11"/>
                <c:pt idx="0">
                  <c:v>-0.20000000000000018</c:v>
                </c:pt>
                <c:pt idx="1">
                  <c:v>-0.60000000000000053</c:v>
                </c:pt>
                <c:pt idx="2">
                  <c:v>-1.0999999999999996</c:v>
                </c:pt>
                <c:pt idx="3">
                  <c:v>-0.40000000000000036</c:v>
                </c:pt>
                <c:pt idx="4">
                  <c:v>-9.9999999999999645E-2</c:v>
                </c:pt>
                <c:pt idx="5">
                  <c:v>-0.29999999999999982</c:v>
                </c:pt>
                <c:pt idx="6">
                  <c:v>-0.29999999999999982</c:v>
                </c:pt>
                <c:pt idx="7">
                  <c:v>-0.50000000000000044</c:v>
                </c:pt>
                <c:pt idx="8">
                  <c:v>-0.29999999999999982</c:v>
                </c:pt>
                <c:pt idx="9">
                  <c:v>-0.39999999999999991</c:v>
                </c:pt>
                <c:pt idx="10">
                  <c:v>-0.20000000000000018</c:v>
                </c:pt>
              </c:numCache>
            </c:numRef>
          </c:xVal>
          <c:yVal>
            <c:numRef>
              <c:f>Germany!$D$32:$D$42</c:f>
              <c:numCache>
                <c:formatCode>General</c:formatCode>
                <c:ptCount val="11"/>
                <c:pt idx="0">
                  <c:v>-5.5</c:v>
                </c:pt>
                <c:pt idx="1">
                  <c:v>4.0999999999999996</c:v>
                </c:pt>
                <c:pt idx="2">
                  <c:v>3.8</c:v>
                </c:pt>
                <c:pt idx="3">
                  <c:v>0.5</c:v>
                </c:pt>
                <c:pt idx="4">
                  <c:v>0.4</c:v>
                </c:pt>
                <c:pt idx="5">
                  <c:v>2.2000000000000002</c:v>
                </c:pt>
                <c:pt idx="6">
                  <c:v>1.7</c:v>
                </c:pt>
                <c:pt idx="7">
                  <c:v>2.2999999999999998</c:v>
                </c:pt>
                <c:pt idx="8">
                  <c:v>2.7</c:v>
                </c:pt>
                <c:pt idx="9">
                  <c:v>1.1000000000000001</c:v>
                </c:pt>
                <c:pt idx="1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8A5-4823-9D2A-B8D3FF513D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38886591"/>
        <c:axId val="1079080111"/>
      </c:scatterChart>
      <c:valAx>
        <c:axId val="13388865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due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079080111"/>
        <c:crosses val="autoZero"/>
        <c:crossBetween val="midCat"/>
      </c:valAx>
      <c:valAx>
        <c:axId val="107908011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dy/yl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338886591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Fitting</a:t>
            </a:r>
            <a:r>
              <a:rPr lang="de-DE" baseline="0"/>
              <a:t> Okun`s law to german Data 2020-2023</a:t>
            </a:r>
            <a:endParaRPr lang="de-DE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3.3846237970253719E-2"/>
                  <c:y val="-0.25836286089238847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de-DE"/>
                </a:p>
              </c:txPr>
            </c:trendlineLbl>
          </c:trendline>
          <c:xVal>
            <c:numRef>
              <c:f>Germany!$E$43:$E$46</c:f>
              <c:numCache>
                <c:formatCode>General</c:formatCode>
                <c:ptCount val="4"/>
                <c:pt idx="0">
                  <c:v>0.60000000000000009</c:v>
                </c:pt>
                <c:pt idx="1">
                  <c:v>0</c:v>
                </c:pt>
                <c:pt idx="2">
                  <c:v>-0.5</c:v>
                </c:pt>
                <c:pt idx="3">
                  <c:v>-0.10000000000000009</c:v>
                </c:pt>
              </c:numCache>
            </c:numRef>
          </c:xVal>
          <c:yVal>
            <c:numRef>
              <c:f>Germany!$D$43:$D$46</c:f>
              <c:numCache>
                <c:formatCode>General</c:formatCode>
                <c:ptCount val="4"/>
                <c:pt idx="0">
                  <c:v>-4.0999999999999996</c:v>
                </c:pt>
                <c:pt idx="1">
                  <c:v>3.7</c:v>
                </c:pt>
                <c:pt idx="2">
                  <c:v>1.4</c:v>
                </c:pt>
                <c:pt idx="3">
                  <c:v>-0.3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719-4AFB-A4F2-7DBC6E523D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38886591"/>
        <c:axId val="1079080111"/>
      </c:scatterChart>
      <c:valAx>
        <c:axId val="13388865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due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079080111"/>
        <c:crosses val="autoZero"/>
        <c:crossBetween val="midCat"/>
      </c:valAx>
      <c:valAx>
        <c:axId val="107908011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dy/yl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338886591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Tabelle2!$H$5</c:f>
              <c:strCache>
                <c:ptCount val="1"/>
                <c:pt idx="0">
                  <c:v>real GDP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multiLvlStrRef>
              <c:f>Tabelle2!$F$6:$G$73</c:f>
              <c:multiLvlStrCache>
                <c:ptCount val="68"/>
                <c:lvl>
                  <c:pt idx="0">
                    <c:v>q1</c:v>
                  </c:pt>
                  <c:pt idx="1">
                    <c:v>q2</c:v>
                  </c:pt>
                  <c:pt idx="2">
                    <c:v>q3</c:v>
                  </c:pt>
                  <c:pt idx="3">
                    <c:v>q4</c:v>
                  </c:pt>
                  <c:pt idx="4">
                    <c:v>q1</c:v>
                  </c:pt>
                  <c:pt idx="5">
                    <c:v>q2</c:v>
                  </c:pt>
                  <c:pt idx="6">
                    <c:v>q3</c:v>
                  </c:pt>
                  <c:pt idx="7">
                    <c:v>q4</c:v>
                  </c:pt>
                  <c:pt idx="8">
                    <c:v>q1</c:v>
                  </c:pt>
                  <c:pt idx="9">
                    <c:v>q2</c:v>
                  </c:pt>
                  <c:pt idx="10">
                    <c:v>q3</c:v>
                  </c:pt>
                  <c:pt idx="11">
                    <c:v>q4</c:v>
                  </c:pt>
                  <c:pt idx="12">
                    <c:v>q1</c:v>
                  </c:pt>
                  <c:pt idx="13">
                    <c:v>q2</c:v>
                  </c:pt>
                  <c:pt idx="14">
                    <c:v>q3</c:v>
                  </c:pt>
                  <c:pt idx="15">
                    <c:v>q4</c:v>
                  </c:pt>
                  <c:pt idx="16">
                    <c:v>q1</c:v>
                  </c:pt>
                  <c:pt idx="17">
                    <c:v>q2</c:v>
                  </c:pt>
                  <c:pt idx="18">
                    <c:v>q3</c:v>
                  </c:pt>
                  <c:pt idx="19">
                    <c:v>q4</c:v>
                  </c:pt>
                  <c:pt idx="20">
                    <c:v>q1</c:v>
                  </c:pt>
                  <c:pt idx="21">
                    <c:v>q2</c:v>
                  </c:pt>
                  <c:pt idx="22">
                    <c:v>q3</c:v>
                  </c:pt>
                  <c:pt idx="23">
                    <c:v>q4</c:v>
                  </c:pt>
                  <c:pt idx="24">
                    <c:v>q1</c:v>
                  </c:pt>
                  <c:pt idx="25">
                    <c:v>q2</c:v>
                  </c:pt>
                  <c:pt idx="26">
                    <c:v>q3</c:v>
                  </c:pt>
                  <c:pt idx="27">
                    <c:v>q4</c:v>
                  </c:pt>
                  <c:pt idx="28">
                    <c:v>q1</c:v>
                  </c:pt>
                  <c:pt idx="29">
                    <c:v>q2</c:v>
                  </c:pt>
                  <c:pt idx="30">
                    <c:v>q3</c:v>
                  </c:pt>
                  <c:pt idx="31">
                    <c:v>q4</c:v>
                  </c:pt>
                  <c:pt idx="32">
                    <c:v>q1</c:v>
                  </c:pt>
                  <c:pt idx="33">
                    <c:v>q2</c:v>
                  </c:pt>
                  <c:pt idx="34">
                    <c:v>q3</c:v>
                  </c:pt>
                  <c:pt idx="35">
                    <c:v>q4</c:v>
                  </c:pt>
                  <c:pt idx="36">
                    <c:v>q1</c:v>
                  </c:pt>
                  <c:pt idx="37">
                    <c:v>q2</c:v>
                  </c:pt>
                  <c:pt idx="38">
                    <c:v>q3</c:v>
                  </c:pt>
                  <c:pt idx="39">
                    <c:v>q4</c:v>
                  </c:pt>
                  <c:pt idx="40">
                    <c:v>q1</c:v>
                  </c:pt>
                  <c:pt idx="41">
                    <c:v>q2</c:v>
                  </c:pt>
                  <c:pt idx="42">
                    <c:v>q3</c:v>
                  </c:pt>
                  <c:pt idx="43">
                    <c:v>q4</c:v>
                  </c:pt>
                  <c:pt idx="44">
                    <c:v>q1</c:v>
                  </c:pt>
                  <c:pt idx="45">
                    <c:v>q2</c:v>
                  </c:pt>
                  <c:pt idx="46">
                    <c:v>q3</c:v>
                  </c:pt>
                  <c:pt idx="47">
                    <c:v>q4</c:v>
                  </c:pt>
                  <c:pt idx="48">
                    <c:v>q1</c:v>
                  </c:pt>
                  <c:pt idx="49">
                    <c:v>q2</c:v>
                  </c:pt>
                  <c:pt idx="50">
                    <c:v>q3</c:v>
                  </c:pt>
                  <c:pt idx="51">
                    <c:v>q4</c:v>
                  </c:pt>
                  <c:pt idx="52">
                    <c:v>q1</c:v>
                  </c:pt>
                  <c:pt idx="53">
                    <c:v>q2</c:v>
                  </c:pt>
                  <c:pt idx="54">
                    <c:v>q3</c:v>
                  </c:pt>
                  <c:pt idx="55">
                    <c:v>q4</c:v>
                  </c:pt>
                  <c:pt idx="56">
                    <c:v>q1</c:v>
                  </c:pt>
                  <c:pt idx="57">
                    <c:v>q2</c:v>
                  </c:pt>
                  <c:pt idx="58">
                    <c:v>q3</c:v>
                  </c:pt>
                  <c:pt idx="59">
                    <c:v>q4</c:v>
                  </c:pt>
                  <c:pt idx="60">
                    <c:v>q1</c:v>
                  </c:pt>
                  <c:pt idx="61">
                    <c:v>q2</c:v>
                  </c:pt>
                  <c:pt idx="62">
                    <c:v>q3</c:v>
                  </c:pt>
                  <c:pt idx="63">
                    <c:v>q4</c:v>
                  </c:pt>
                  <c:pt idx="64">
                    <c:v>q1</c:v>
                  </c:pt>
                  <c:pt idx="65">
                    <c:v>q2</c:v>
                  </c:pt>
                  <c:pt idx="66">
                    <c:v>q3</c:v>
                  </c:pt>
                  <c:pt idx="67">
                    <c:v>q4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  <c:pt idx="12">
                    <c:v>2011</c:v>
                  </c:pt>
                  <c:pt idx="16">
                    <c:v>2012</c:v>
                  </c:pt>
                  <c:pt idx="20">
                    <c:v>2013</c:v>
                  </c:pt>
                  <c:pt idx="24">
                    <c:v>2014</c:v>
                  </c:pt>
                  <c:pt idx="28">
                    <c:v>2015</c:v>
                  </c:pt>
                  <c:pt idx="32">
                    <c:v>2016</c:v>
                  </c:pt>
                  <c:pt idx="36">
                    <c:v>2017</c:v>
                  </c:pt>
                  <c:pt idx="40">
                    <c:v>2018</c:v>
                  </c:pt>
                  <c:pt idx="44">
                    <c:v>2019</c:v>
                  </c:pt>
                  <c:pt idx="48">
                    <c:v>2020</c:v>
                  </c:pt>
                  <c:pt idx="52">
                    <c:v>2021</c:v>
                  </c:pt>
                  <c:pt idx="56">
                    <c:v>2022</c:v>
                  </c:pt>
                  <c:pt idx="60">
                    <c:v>2023</c:v>
                  </c:pt>
                  <c:pt idx="64">
                    <c:v>2024</c:v>
                  </c:pt>
                </c:lvl>
              </c:multiLvlStrCache>
            </c:multiLvlStrRef>
          </c:cat>
          <c:val>
            <c:numRef>
              <c:f>Tabelle2!$H$6:$H$73</c:f>
              <c:numCache>
                <c:formatCode>General</c:formatCode>
                <c:ptCount val="68"/>
                <c:pt idx="0">
                  <c:v>91.62</c:v>
                </c:pt>
                <c:pt idx="1">
                  <c:v>91.29</c:v>
                </c:pt>
                <c:pt idx="2">
                  <c:v>90.79</c:v>
                </c:pt>
                <c:pt idx="3">
                  <c:v>89.39</c:v>
                </c:pt>
                <c:pt idx="4">
                  <c:v>85.19</c:v>
                </c:pt>
                <c:pt idx="5">
                  <c:v>85.42</c:v>
                </c:pt>
                <c:pt idx="6">
                  <c:v>85.93</c:v>
                </c:pt>
                <c:pt idx="7">
                  <c:v>86.6</c:v>
                </c:pt>
                <c:pt idx="8">
                  <c:v>87.22</c:v>
                </c:pt>
                <c:pt idx="9">
                  <c:v>89.12</c:v>
                </c:pt>
                <c:pt idx="10">
                  <c:v>89.98</c:v>
                </c:pt>
                <c:pt idx="11">
                  <c:v>90.57</c:v>
                </c:pt>
                <c:pt idx="12">
                  <c:v>92.21</c:v>
                </c:pt>
                <c:pt idx="13">
                  <c:v>92.46</c:v>
                </c:pt>
                <c:pt idx="14">
                  <c:v>92.96</c:v>
                </c:pt>
                <c:pt idx="15">
                  <c:v>92.96</c:v>
                </c:pt>
                <c:pt idx="16">
                  <c:v>93.16</c:v>
                </c:pt>
                <c:pt idx="17">
                  <c:v>93.25</c:v>
                </c:pt>
                <c:pt idx="18">
                  <c:v>93.45</c:v>
                </c:pt>
                <c:pt idx="19">
                  <c:v>93.14</c:v>
                </c:pt>
                <c:pt idx="20">
                  <c:v>92.62</c:v>
                </c:pt>
                <c:pt idx="21">
                  <c:v>93.74</c:v>
                </c:pt>
                <c:pt idx="22">
                  <c:v>94.21</c:v>
                </c:pt>
                <c:pt idx="23">
                  <c:v>94.32</c:v>
                </c:pt>
                <c:pt idx="24">
                  <c:v>95.31</c:v>
                </c:pt>
                <c:pt idx="25">
                  <c:v>95.34</c:v>
                </c:pt>
                <c:pt idx="26">
                  <c:v>95.83</c:v>
                </c:pt>
                <c:pt idx="27">
                  <c:v>96.54</c:v>
                </c:pt>
                <c:pt idx="28">
                  <c:v>96.32</c:v>
                </c:pt>
                <c:pt idx="29">
                  <c:v>96.91</c:v>
                </c:pt>
                <c:pt idx="30">
                  <c:v>97.36</c:v>
                </c:pt>
                <c:pt idx="31">
                  <c:v>97.81</c:v>
                </c:pt>
                <c:pt idx="32">
                  <c:v>98.76</c:v>
                </c:pt>
                <c:pt idx="33">
                  <c:v>99.08</c:v>
                </c:pt>
                <c:pt idx="34">
                  <c:v>99.38</c:v>
                </c:pt>
                <c:pt idx="35">
                  <c:v>99.78</c:v>
                </c:pt>
                <c:pt idx="36">
                  <c:v>100.97</c:v>
                </c:pt>
                <c:pt idx="37">
                  <c:v>101.85</c:v>
                </c:pt>
                <c:pt idx="38">
                  <c:v>102.56</c:v>
                </c:pt>
                <c:pt idx="39">
                  <c:v>103.5399934858425</c:v>
                </c:pt>
                <c:pt idx="40">
                  <c:v>103.03747509093373</c:v>
                </c:pt>
                <c:pt idx="41">
                  <c:v>103.78745815545827</c:v>
                </c:pt>
                <c:pt idx="42">
                  <c:v>103.03747393141413</c:v>
                </c:pt>
                <c:pt idx="43">
                  <c:v>103.68745886749555</c:v>
                </c:pt>
                <c:pt idx="44">
                  <c:v>104.26744012773257</c:v>
                </c:pt>
                <c:pt idx="45">
                  <c:v>104.33744612261614</c:v>
                </c:pt>
                <c:pt idx="46">
                  <c:v>104.61743415704335</c:v>
                </c:pt>
                <c:pt idx="47">
                  <c:v>104.57744232659142</c:v>
                </c:pt>
                <c:pt idx="48">
                  <c:v>102.27493558883408</c:v>
                </c:pt>
                <c:pt idx="49">
                  <c:v>93.175379547130504</c:v>
                </c:pt>
                <c:pt idx="50">
                  <c:v>101.2849748726476</c:v>
                </c:pt>
                <c:pt idx="51">
                  <c:v>102.43491914391592</c:v>
                </c:pt>
                <c:pt idx="52">
                  <c:v>101.29506733110665</c:v>
                </c:pt>
                <c:pt idx="53">
                  <c:v>103.87494158903135</c:v>
                </c:pt>
                <c:pt idx="54">
                  <c:v>103.91494269563992</c:v>
                </c:pt>
                <c:pt idx="55">
                  <c:v>104.55491286107441</c:v>
                </c:pt>
                <c:pt idx="56">
                  <c:v>104.74493377097959</c:v>
                </c:pt>
                <c:pt idx="57">
                  <c:v>104.72493669623405</c:v>
                </c:pt>
                <c:pt idx="58">
                  <c:v>105.34490978692298</c:v>
                </c:pt>
                <c:pt idx="59">
                  <c:v>104.80493195233373</c:v>
                </c:pt>
                <c:pt idx="60">
                  <c:v>104.95742037282464</c:v>
                </c:pt>
                <c:pt idx="61">
                  <c:v>104.79742754158613</c:v>
                </c:pt>
                <c:pt idx="62">
                  <c:v>104.99742959607032</c:v>
                </c:pt>
                <c:pt idx="63">
                  <c:v>104.60743793870971</c:v>
                </c:pt>
                <c:pt idx="64">
                  <c:v>104.84742486652831</c:v>
                </c:pt>
                <c:pt idx="65">
                  <c:v>104.77743162636017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277-4CC6-BDB5-8C578E19B5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35729152"/>
        <c:axId val="935730816"/>
      </c:lineChart>
      <c:catAx>
        <c:axId val="935729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935730816"/>
        <c:crosses val="autoZero"/>
        <c:auto val="1"/>
        <c:lblAlgn val="ctr"/>
        <c:lblOffset val="100"/>
        <c:noMultiLvlLbl val="0"/>
      </c:catAx>
      <c:valAx>
        <c:axId val="935730816"/>
        <c:scaling>
          <c:orientation val="minMax"/>
          <c:max val="110"/>
          <c:min val="8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9357291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6" Type="http://schemas.openxmlformats.org/officeDocument/2006/relationships/chart" Target="../charts/chart8.xml"/><Relationship Id="rId5" Type="http://schemas.openxmlformats.org/officeDocument/2006/relationships/chart" Target="../charts/chart7.xml"/><Relationship Id="rId4" Type="http://schemas.openxmlformats.org/officeDocument/2006/relationships/chart" Target="../charts/chart6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3</xdr:row>
      <xdr:rowOff>0</xdr:rowOff>
    </xdr:from>
    <xdr:to>
      <xdr:col>19</xdr:col>
      <xdr:colOff>0</xdr:colOff>
      <xdr:row>17</xdr:row>
      <xdr:rowOff>165100</xdr:rowOff>
    </xdr:to>
    <xdr:graphicFrame macro="">
      <xdr:nvGraphicFramePr>
        <xdr:cNvPr id="5" name="Diagramm 4">
          <a:extLst>
            <a:ext uri="{FF2B5EF4-FFF2-40B4-BE49-F238E27FC236}">
              <a16:creationId xmlns:a16="http://schemas.microsoft.com/office/drawing/2014/main" id="{10BF8062-416B-4956-9A65-6389E873A8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177800</xdr:colOff>
      <xdr:row>286</xdr:row>
      <xdr:rowOff>107950</xdr:rowOff>
    </xdr:from>
    <xdr:to>
      <xdr:col>7</xdr:col>
      <xdr:colOff>177800</xdr:colOff>
      <xdr:row>301</xdr:row>
      <xdr:rowOff>88900</xdr:rowOff>
    </xdr:to>
    <xdr:graphicFrame macro="">
      <xdr:nvGraphicFramePr>
        <xdr:cNvPr id="4" name="Diagramm 3">
          <a:extLst>
            <a:ext uri="{FF2B5EF4-FFF2-40B4-BE49-F238E27FC236}">
              <a16:creationId xmlns:a16="http://schemas.microsoft.com/office/drawing/2014/main" id="{315F129F-62D4-4C9F-844F-A21C50FD33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234950</xdr:colOff>
      <xdr:row>0</xdr:row>
      <xdr:rowOff>95250</xdr:rowOff>
    </xdr:from>
    <xdr:to>
      <xdr:col>7</xdr:col>
      <xdr:colOff>234950</xdr:colOff>
      <xdr:row>15</xdr:row>
      <xdr:rowOff>76200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E234558E-1CC9-4151-BD0A-9475A29257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222250</xdr:colOff>
      <xdr:row>16</xdr:row>
      <xdr:rowOff>12700</xdr:rowOff>
    </xdr:from>
    <xdr:to>
      <xdr:col>7</xdr:col>
      <xdr:colOff>222250</xdr:colOff>
      <xdr:row>30</xdr:row>
      <xdr:rowOff>177800</xdr:rowOff>
    </xdr:to>
    <xdr:graphicFrame macro="">
      <xdr:nvGraphicFramePr>
        <xdr:cNvPr id="4" name="Diagramm 3">
          <a:extLst>
            <a:ext uri="{FF2B5EF4-FFF2-40B4-BE49-F238E27FC236}">
              <a16:creationId xmlns:a16="http://schemas.microsoft.com/office/drawing/2014/main" id="{1769351B-5037-4DF3-926D-56633CDF8D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32</xdr:row>
      <xdr:rowOff>0</xdr:rowOff>
    </xdr:from>
    <xdr:to>
      <xdr:col>7</xdr:col>
      <xdr:colOff>0</xdr:colOff>
      <xdr:row>46</xdr:row>
      <xdr:rowOff>165100</xdr:rowOff>
    </xdr:to>
    <xdr:graphicFrame macro="">
      <xdr:nvGraphicFramePr>
        <xdr:cNvPr id="5" name="Diagramm 4">
          <a:extLst>
            <a:ext uri="{FF2B5EF4-FFF2-40B4-BE49-F238E27FC236}">
              <a16:creationId xmlns:a16="http://schemas.microsoft.com/office/drawing/2014/main" id="{B1194FEC-E3B2-460C-9D8D-11CC50B8BA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48</xdr:row>
      <xdr:rowOff>0</xdr:rowOff>
    </xdr:from>
    <xdr:to>
      <xdr:col>7</xdr:col>
      <xdr:colOff>0</xdr:colOff>
      <xdr:row>62</xdr:row>
      <xdr:rowOff>165100</xdr:rowOff>
    </xdr:to>
    <xdr:graphicFrame macro="">
      <xdr:nvGraphicFramePr>
        <xdr:cNvPr id="6" name="Diagramm 5">
          <a:extLst>
            <a:ext uri="{FF2B5EF4-FFF2-40B4-BE49-F238E27FC236}">
              <a16:creationId xmlns:a16="http://schemas.microsoft.com/office/drawing/2014/main" id="{00A18FC1-2526-4D36-A4AA-670D9AD30D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65</xdr:row>
      <xdr:rowOff>0</xdr:rowOff>
    </xdr:from>
    <xdr:to>
      <xdr:col>7</xdr:col>
      <xdr:colOff>0</xdr:colOff>
      <xdr:row>79</xdr:row>
      <xdr:rowOff>165100</xdr:rowOff>
    </xdr:to>
    <xdr:graphicFrame macro="">
      <xdr:nvGraphicFramePr>
        <xdr:cNvPr id="7" name="Diagramm 6">
          <a:extLst>
            <a:ext uri="{FF2B5EF4-FFF2-40B4-BE49-F238E27FC236}">
              <a16:creationId xmlns:a16="http://schemas.microsoft.com/office/drawing/2014/main" id="{65340F5F-F640-4ECB-98B7-7E2B8096AC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81</xdr:row>
      <xdr:rowOff>0</xdr:rowOff>
    </xdr:from>
    <xdr:to>
      <xdr:col>7</xdr:col>
      <xdr:colOff>0</xdr:colOff>
      <xdr:row>95</xdr:row>
      <xdr:rowOff>165100</xdr:rowOff>
    </xdr:to>
    <xdr:graphicFrame macro="">
      <xdr:nvGraphicFramePr>
        <xdr:cNvPr id="8" name="Diagramm 7">
          <a:extLst>
            <a:ext uri="{FF2B5EF4-FFF2-40B4-BE49-F238E27FC236}">
              <a16:creationId xmlns:a16="http://schemas.microsoft.com/office/drawing/2014/main" id="{298280E1-B937-4BEA-B8F9-96D69DBB36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2</xdr:row>
      <xdr:rowOff>0</xdr:rowOff>
    </xdr:from>
    <xdr:to>
      <xdr:col>15</xdr:col>
      <xdr:colOff>0</xdr:colOff>
      <xdr:row>16</xdr:row>
      <xdr:rowOff>76200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4CF3BB72-30BC-4824-995A-8536AC8006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85725</xdr:colOff>
      <xdr:row>0</xdr:row>
      <xdr:rowOff>12700</xdr:rowOff>
    </xdr:from>
    <xdr:to>
      <xdr:col>11</xdr:col>
      <xdr:colOff>85725</xdr:colOff>
      <xdr:row>14</xdr:row>
      <xdr:rowOff>177800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2390EAF9-F542-4884-8FBA-51D04FA8C69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365125</xdr:colOff>
      <xdr:row>0</xdr:row>
      <xdr:rowOff>31756</xdr:rowOff>
    </xdr:from>
    <xdr:to>
      <xdr:col>11</xdr:col>
      <xdr:colOff>365125</xdr:colOff>
      <xdr:row>15</xdr:row>
      <xdr:rowOff>12706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D32DB0CF-950B-4D2A-97BF-AD9101D356B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53975</xdr:colOff>
      <xdr:row>0</xdr:row>
      <xdr:rowOff>19050</xdr:rowOff>
    </xdr:from>
    <xdr:to>
      <xdr:col>12</xdr:col>
      <xdr:colOff>53975</xdr:colOff>
      <xdr:row>15</xdr:row>
      <xdr:rowOff>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3E569FFF-B72B-45F2-B986-9CE6589926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ebextensions/_rels/taskpanes.xml.rels><?xml version="1.0" encoding="UTF-8" standalone="yes"?>
<Relationships xmlns="http://schemas.openxmlformats.org/package/2006/relationships"><Relationship Id="rId1" Type="http://schemas.microsoft.com/office/2011/relationships/webextension" Target="webextension1.xml"/></Relationships>
</file>

<file path=xl/webextensions/taskpanes.xml><?xml version="1.0" encoding="utf-8"?>
<wetp:taskpanes xmlns:wetp="http://schemas.microsoft.com/office/webextensions/taskpanes/2010/11">
  <wetp:taskpane dockstate="right" visibility="0" width="0" row="0">
    <wetp:webextensionref xmlns:r="http://schemas.openxmlformats.org/officeDocument/2006/relationships" r:id="rId1"/>
  </wetp:taskpane>
</wetp:taskpanes>
</file>

<file path=xl/webextensions/webextension1.xml><?xml version="1.0" encoding="utf-8"?>
<we:webextension xmlns:we="http://schemas.microsoft.com/office/webextensions/webextension/2010/11" id="{104F76BF-A49F-4D32-8543-D3572E3987A0}">
  <we:reference id="wa200003692" version="1.0.0.1" store="en-US" storeType="OMEX"/>
  <we:alternateReferences>
    <we:reference id="wa200003692" version="1.0.0.1" store="" storeType="OMEX"/>
  </we:alternateReferences>
  <we:properties/>
  <we:bindings/>
  <we:snapshot xmlns:r="http://schemas.openxmlformats.org/officeDocument/2006/relationships"/>
</we:webextension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FCD6AB-8E09-4069-B113-18CD3F88DAE4}">
  <dimension ref="A1:N147"/>
  <sheetViews>
    <sheetView topLeftCell="B4" workbookViewId="0">
      <selection activeCell="N2" sqref="N2"/>
    </sheetView>
  </sheetViews>
  <sheetFormatPr baseColWidth="10" defaultRowHeight="14.5" x14ac:dyDescent="0.35"/>
  <cols>
    <col min="2" max="2" width="2.81640625" bestFit="1" customWidth="1"/>
    <col min="4" max="4" width="17.26953125" customWidth="1"/>
    <col min="7" max="7" width="4.81640625" bestFit="1" customWidth="1"/>
    <col min="8" max="8" width="2.81640625" bestFit="1" customWidth="1"/>
    <col min="10" max="10" width="2.81640625" bestFit="1" customWidth="1"/>
    <col min="12" max="12" width="22.1796875" bestFit="1" customWidth="1"/>
  </cols>
  <sheetData>
    <row r="1" spans="1:14" x14ac:dyDescent="0.35">
      <c r="C1" t="s">
        <v>7</v>
      </c>
    </row>
    <row r="2" spans="1:14" x14ac:dyDescent="0.35">
      <c r="C2" t="s">
        <v>0</v>
      </c>
      <c r="I2">
        <v>1000</v>
      </c>
      <c r="K2" s="6">
        <v>1.4999999999999999E-2</v>
      </c>
      <c r="L2">
        <v>10</v>
      </c>
      <c r="M2">
        <f>I2*(1+K2)^10</f>
        <v>1160.5408250251485</v>
      </c>
      <c r="N2" s="7">
        <f>M2/M3-1</f>
        <v>5.0622469283898797E-2</v>
      </c>
    </row>
    <row r="3" spans="1:14" x14ac:dyDescent="0.35">
      <c r="C3" t="s">
        <v>8</v>
      </c>
      <c r="D3" t="s">
        <v>9</v>
      </c>
      <c r="E3" t="s">
        <v>10</v>
      </c>
      <c r="F3" s="2" t="s">
        <v>1</v>
      </c>
      <c r="I3">
        <v>1000</v>
      </c>
      <c r="K3" s="6">
        <v>0.01</v>
      </c>
      <c r="L3">
        <v>10</v>
      </c>
      <c r="M3">
        <f>I3*(1+K3)^10</f>
        <v>1104.6221254112047</v>
      </c>
    </row>
    <row r="4" spans="1:14" x14ac:dyDescent="0.35">
      <c r="A4">
        <v>1991</v>
      </c>
      <c r="B4" t="s">
        <v>4</v>
      </c>
      <c r="C4">
        <v>70.78</v>
      </c>
      <c r="G4" s="2"/>
      <c r="H4" s="2"/>
      <c r="I4" s="2"/>
      <c r="J4" s="2"/>
      <c r="K4" s="2" t="s">
        <v>1</v>
      </c>
      <c r="L4" s="2" t="s">
        <v>2</v>
      </c>
    </row>
    <row r="5" spans="1:14" x14ac:dyDescent="0.35">
      <c r="B5" t="s">
        <v>5</v>
      </c>
      <c r="C5">
        <v>70.47</v>
      </c>
      <c r="D5">
        <f t="shared" ref="D5:D36" si="0">C5/C4</f>
        <v>0.99562023170387115</v>
      </c>
      <c r="E5" s="3">
        <f>D5-1</f>
        <v>-4.3797682961288498E-3</v>
      </c>
      <c r="F5" s="4">
        <f>GEOMEAN(D5:D$5)-1</f>
        <v>-4.3797682961288498E-3</v>
      </c>
      <c r="G5" s="2">
        <v>1991</v>
      </c>
      <c r="H5" s="2" t="s">
        <v>4</v>
      </c>
      <c r="I5" s="2">
        <v>2019</v>
      </c>
      <c r="J5" s="2" t="s">
        <v>3</v>
      </c>
      <c r="K5" s="5">
        <v>3.4001273367116891E-3</v>
      </c>
      <c r="L5" s="5">
        <f>(1+K5)^4-1</f>
        <v>1.3670031909600366E-2</v>
      </c>
    </row>
    <row r="6" spans="1:14" x14ac:dyDescent="0.35">
      <c r="B6" t="s">
        <v>6</v>
      </c>
      <c r="C6">
        <v>70.34</v>
      </c>
      <c r="D6">
        <f t="shared" si="0"/>
        <v>0.99815524336597139</v>
      </c>
      <c r="E6" s="3">
        <f t="shared" ref="E6:E69" si="1">D6-1</f>
        <v>-1.8447566340286103E-3</v>
      </c>
      <c r="F6" s="4">
        <f>GEOMEAN(D$5:D6)-1</f>
        <v>-3.1130682587606762E-3</v>
      </c>
      <c r="G6" s="2">
        <v>1991</v>
      </c>
      <c r="H6" s="2" t="s">
        <v>4</v>
      </c>
      <c r="I6" s="2">
        <v>2020</v>
      </c>
      <c r="J6" s="2" t="s">
        <v>4</v>
      </c>
      <c r="K6" s="5">
        <v>3.1782136307592079E-3</v>
      </c>
      <c r="L6" s="5">
        <f t="shared" ref="L6:L23" si="2">(1+K6)^4-1</f>
        <v>1.2773589289440279E-2</v>
      </c>
    </row>
    <row r="7" spans="1:14" x14ac:dyDescent="0.35">
      <c r="B7" t="s">
        <v>3</v>
      </c>
      <c r="C7">
        <v>71.33</v>
      </c>
      <c r="D7">
        <f t="shared" si="0"/>
        <v>1.0140744953085015</v>
      </c>
      <c r="E7" s="3">
        <f t="shared" si="1"/>
        <v>1.4074495308501467E-2</v>
      </c>
      <c r="F7" s="4">
        <f>GEOMEAN(D$5:D7)-1</f>
        <v>2.5835053039500178E-3</v>
      </c>
      <c r="G7" s="2">
        <v>1991</v>
      </c>
      <c r="H7" s="2" t="s">
        <v>4</v>
      </c>
      <c r="I7" s="2">
        <v>2020</v>
      </c>
      <c r="J7" s="2" t="s">
        <v>5</v>
      </c>
      <c r="K7" s="5">
        <v>2.3523954045829853E-3</v>
      </c>
      <c r="L7" s="5">
        <f t="shared" si="2"/>
        <v>9.4428363041969554E-3</v>
      </c>
    </row>
    <row r="8" spans="1:14" x14ac:dyDescent="0.35">
      <c r="A8">
        <v>1992</v>
      </c>
      <c r="B8" t="s">
        <v>4</v>
      </c>
      <c r="C8">
        <v>72.34</v>
      </c>
      <c r="D8">
        <f t="shared" si="0"/>
        <v>1.0141595401654284</v>
      </c>
      <c r="E8" s="3">
        <f t="shared" si="1"/>
        <v>1.4159540165428419E-2</v>
      </c>
      <c r="F8" s="4">
        <f>GEOMEAN(D$5:D8)-1</f>
        <v>5.4650671951070873E-3</v>
      </c>
      <c r="G8" s="2">
        <v>1991</v>
      </c>
      <c r="H8" s="2" t="s">
        <v>4</v>
      </c>
      <c r="I8" s="2">
        <v>2020</v>
      </c>
      <c r="J8" s="2" t="s">
        <v>6</v>
      </c>
      <c r="K8" s="5">
        <v>3.0415789742921362E-3</v>
      </c>
      <c r="L8" s="5">
        <f t="shared" si="2"/>
        <v>1.2221935751748347E-2</v>
      </c>
    </row>
    <row r="9" spans="1:14" x14ac:dyDescent="0.35">
      <c r="B9" t="s">
        <v>5</v>
      </c>
      <c r="C9">
        <v>71.900000000000006</v>
      </c>
      <c r="D9">
        <f t="shared" si="0"/>
        <v>0.99391761128006639</v>
      </c>
      <c r="E9" s="3">
        <f t="shared" si="1"/>
        <v>-6.0823887199336069E-3</v>
      </c>
      <c r="F9" s="4">
        <f>GEOMEAN(D$5:D9)-1</f>
        <v>3.144892793641052E-3</v>
      </c>
      <c r="G9" s="2">
        <v>1991</v>
      </c>
      <c r="H9" s="2" t="s">
        <v>4</v>
      </c>
      <c r="I9" s="2">
        <v>2020</v>
      </c>
      <c r="J9" s="2" t="s">
        <v>3</v>
      </c>
      <c r="K9" s="5">
        <v>3.1111420824101454E-3</v>
      </c>
      <c r="L9" s="5">
        <f t="shared" si="2"/>
        <v>1.2502764107198194E-2</v>
      </c>
    </row>
    <row r="10" spans="1:14" x14ac:dyDescent="0.35">
      <c r="B10" t="s">
        <v>6</v>
      </c>
      <c r="C10">
        <v>71.709999999999994</v>
      </c>
      <c r="D10">
        <f t="shared" si="0"/>
        <v>0.99735744089012501</v>
      </c>
      <c r="E10" s="3">
        <f t="shared" si="1"/>
        <v>-2.6425591098749868E-3</v>
      </c>
      <c r="F10" s="4">
        <f>GEOMEAN(D$5:D10)-1</f>
        <v>2.1779905460164173E-3</v>
      </c>
      <c r="G10" s="2">
        <v>1991</v>
      </c>
      <c r="H10" s="2" t="s">
        <v>4</v>
      </c>
      <c r="I10" s="2">
        <f t="shared" ref="I10:I25" si="3">I6+1</f>
        <v>2021</v>
      </c>
      <c r="J10" s="2" t="s">
        <v>4</v>
      </c>
      <c r="K10" s="5">
        <v>2.9916430714518327E-3</v>
      </c>
      <c r="L10" s="5">
        <f t="shared" si="2"/>
        <v>1.2020379035473816E-2</v>
      </c>
    </row>
    <row r="11" spans="1:14" x14ac:dyDescent="0.35">
      <c r="B11" t="s">
        <v>3</v>
      </c>
      <c r="C11">
        <v>71.5</v>
      </c>
      <c r="D11">
        <f t="shared" si="0"/>
        <v>0.9970715381397296</v>
      </c>
      <c r="E11" s="3">
        <f t="shared" si="1"/>
        <v>-2.9284618602704038E-3</v>
      </c>
      <c r="F11" s="4">
        <f>GEOMEAN(D$5:D11)-1</f>
        <v>1.446899290547643E-3</v>
      </c>
      <c r="G11" s="2">
        <v>1991</v>
      </c>
      <c r="H11" s="2" t="s">
        <v>4</v>
      </c>
      <c r="I11" s="2">
        <f t="shared" si="3"/>
        <v>2021</v>
      </c>
      <c r="J11" s="2" t="s">
        <v>5</v>
      </c>
      <c r="K11" s="5">
        <v>3.1753714725295534E-3</v>
      </c>
      <c r="L11" s="5">
        <f t="shared" si="2"/>
        <v>1.2762111964595091E-2</v>
      </c>
    </row>
    <row r="12" spans="1:14" x14ac:dyDescent="0.35">
      <c r="A12">
        <v>1993</v>
      </c>
      <c r="B12" t="s">
        <v>4</v>
      </c>
      <c r="C12">
        <v>70.94</v>
      </c>
      <c r="D12">
        <f t="shared" si="0"/>
        <v>0.99216783216783211</v>
      </c>
      <c r="E12" s="3">
        <f t="shared" si="1"/>
        <v>-7.8321678321678911E-3</v>
      </c>
      <c r="F12" s="4">
        <f>GEOMEAN(D$5:D12)-1</f>
        <v>2.8228663889651173E-4</v>
      </c>
      <c r="G12" s="2">
        <v>1991</v>
      </c>
      <c r="H12" s="2" t="s">
        <v>4</v>
      </c>
      <c r="I12" s="2">
        <f t="shared" si="3"/>
        <v>2021</v>
      </c>
      <c r="J12" s="2" t="s">
        <v>6</v>
      </c>
      <c r="K12" s="5">
        <v>3.1524687002817409E-3</v>
      </c>
      <c r="L12" s="5">
        <f t="shared" si="2"/>
        <v>1.2669628571008174E-2</v>
      </c>
    </row>
    <row r="13" spans="1:14" x14ac:dyDescent="0.35">
      <c r="B13" t="s">
        <v>5</v>
      </c>
      <c r="C13">
        <v>70.97</v>
      </c>
      <c r="D13">
        <f t="shared" si="0"/>
        <v>1.0004228925852834</v>
      </c>
      <c r="E13" s="3">
        <f t="shared" si="1"/>
        <v>4.2289258528338536E-4</v>
      </c>
      <c r="F13" s="4">
        <f>GEOMEAN(D$5:D13)-1</f>
        <v>2.9790854589251126E-4</v>
      </c>
      <c r="G13" s="2">
        <v>1991</v>
      </c>
      <c r="H13" s="2" t="s">
        <v>4</v>
      </c>
      <c r="I13" s="2">
        <f t="shared" si="3"/>
        <v>2021</v>
      </c>
      <c r="J13" s="2" t="s">
        <v>3</v>
      </c>
      <c r="K13" s="5">
        <v>3.1768725111032126E-3</v>
      </c>
      <c r="L13" s="5">
        <f t="shared" si="2"/>
        <v>1.2768173510566916E-2</v>
      </c>
    </row>
    <row r="14" spans="1:14" x14ac:dyDescent="0.35">
      <c r="B14" t="s">
        <v>6</v>
      </c>
      <c r="C14">
        <v>71.37</v>
      </c>
      <c r="D14">
        <f t="shared" si="0"/>
        <v>1.0056361843032269</v>
      </c>
      <c r="E14" s="3">
        <f t="shared" si="1"/>
        <v>5.6361843032268766E-3</v>
      </c>
      <c r="F14" s="4">
        <f>GEOMEAN(D$5:D14)-1</f>
        <v>8.3045844638873767E-4</v>
      </c>
      <c r="G14" s="2">
        <v>1991</v>
      </c>
      <c r="H14" s="2" t="s">
        <v>4</v>
      </c>
      <c r="I14" s="2">
        <f t="shared" si="3"/>
        <v>2022</v>
      </c>
      <c r="J14" s="2" t="s">
        <v>4</v>
      </c>
      <c r="K14" s="5">
        <v>3.1659018648322323E-3</v>
      </c>
      <c r="L14" s="5">
        <f t="shared" si="2"/>
        <v>1.2723872094004385E-2</v>
      </c>
    </row>
    <row r="15" spans="1:14" x14ac:dyDescent="0.35">
      <c r="B15" t="s">
        <v>3</v>
      </c>
      <c r="C15">
        <v>71.319999999999993</v>
      </c>
      <c r="D15">
        <f t="shared" si="0"/>
        <v>0.99929942552893358</v>
      </c>
      <c r="E15" s="3">
        <f t="shared" si="1"/>
        <v>-7.0057447106641746E-4</v>
      </c>
      <c r="F15" s="4">
        <f>GEOMEAN(D$5:D15)-1</f>
        <v>6.9117675970598036E-4</v>
      </c>
      <c r="G15" s="2">
        <v>1991</v>
      </c>
      <c r="H15" s="2" t="s">
        <v>4</v>
      </c>
      <c r="I15" s="2">
        <f t="shared" si="3"/>
        <v>2022</v>
      </c>
      <c r="J15" s="2" t="s">
        <v>5</v>
      </c>
      <c r="K15" s="5">
        <v>3.1390026827633477E-3</v>
      </c>
      <c r="L15" s="5">
        <f t="shared" si="2"/>
        <v>1.261525457381163E-2</v>
      </c>
    </row>
    <row r="16" spans="1:14" x14ac:dyDescent="0.35">
      <c r="A16">
        <v>1994</v>
      </c>
      <c r="B16" t="s">
        <v>4</v>
      </c>
      <c r="C16">
        <v>72.31</v>
      </c>
      <c r="D16">
        <f t="shared" si="0"/>
        <v>1.013881099270892</v>
      </c>
      <c r="E16" s="3">
        <f t="shared" si="1"/>
        <v>1.3881099270891983E-2</v>
      </c>
      <c r="F16" s="4">
        <f>GEOMEAN(D$5:D16)-1</f>
        <v>1.7837521022732172E-3</v>
      </c>
      <c r="G16" s="2">
        <v>1991</v>
      </c>
      <c r="H16" s="2" t="s">
        <v>4</v>
      </c>
      <c r="I16" s="2">
        <f t="shared" si="3"/>
        <v>2022</v>
      </c>
      <c r="J16" s="2" t="s">
        <v>6</v>
      </c>
      <c r="K16" s="5">
        <v>3.1610439051379391E-3</v>
      </c>
      <c r="L16" s="5">
        <f t="shared" si="2"/>
        <v>1.2704255254930352E-2</v>
      </c>
    </row>
    <row r="17" spans="1:12" x14ac:dyDescent="0.35">
      <c r="B17" t="s">
        <v>5</v>
      </c>
      <c r="C17">
        <v>72.73</v>
      </c>
      <c r="D17">
        <f t="shared" si="0"/>
        <v>1.0058083252662149</v>
      </c>
      <c r="E17" s="3">
        <f t="shared" si="1"/>
        <v>5.8083252662148865E-3</v>
      </c>
      <c r="F17" s="4">
        <f>GEOMEAN(D$5:D17)-1</f>
        <v>2.0927621030628618E-3</v>
      </c>
      <c r="G17" s="2">
        <v>1991</v>
      </c>
      <c r="H17" s="2" t="s">
        <v>4</v>
      </c>
      <c r="I17" s="2">
        <f t="shared" si="3"/>
        <v>2022</v>
      </c>
      <c r="J17" s="2" t="s">
        <v>3</v>
      </c>
      <c r="K17" s="5">
        <v>3.0955242350392265E-3</v>
      </c>
      <c r="L17" s="5">
        <f t="shared" si="2"/>
        <v>1.243970930231475E-2</v>
      </c>
    </row>
    <row r="18" spans="1:12" x14ac:dyDescent="0.35">
      <c r="B18" t="s">
        <v>6</v>
      </c>
      <c r="C18">
        <v>73.150000000000006</v>
      </c>
      <c r="D18">
        <f t="shared" si="0"/>
        <v>1.0057747834456208</v>
      </c>
      <c r="E18" s="3">
        <f t="shared" si="1"/>
        <v>5.7747834456207681E-3</v>
      </c>
      <c r="F18" s="4">
        <f>GEOMEAN(D$5:D18)-1</f>
        <v>2.3553160197027356E-3</v>
      </c>
      <c r="G18" s="2">
        <v>1991</v>
      </c>
      <c r="H18" s="2" t="s">
        <v>4</v>
      </c>
      <c r="I18" s="2">
        <f t="shared" si="3"/>
        <v>2023</v>
      </c>
      <c r="J18" s="2" t="s">
        <v>4</v>
      </c>
      <c r="K18" s="5">
        <v>3.082697023761849E-3</v>
      </c>
      <c r="L18" s="5">
        <f t="shared" si="2"/>
        <v>1.2387923490734254E-2</v>
      </c>
    </row>
    <row r="19" spans="1:12" x14ac:dyDescent="0.35">
      <c r="B19" t="s">
        <v>3</v>
      </c>
      <c r="C19">
        <v>73.97</v>
      </c>
      <c r="D19">
        <f t="shared" si="0"/>
        <v>1.0112098427887901</v>
      </c>
      <c r="E19" s="3">
        <f t="shared" si="1"/>
        <v>1.1209842788790114E-2</v>
      </c>
      <c r="F19" s="4">
        <f>GEOMEAN(D$5:D19)-1</f>
        <v>2.9431981066923019E-3</v>
      </c>
      <c r="G19" s="2">
        <v>1991</v>
      </c>
      <c r="H19" s="2" t="s">
        <v>4</v>
      </c>
      <c r="I19" s="2">
        <f t="shared" si="3"/>
        <v>2023</v>
      </c>
      <c r="J19" s="2" t="s">
        <v>5</v>
      </c>
      <c r="K19" s="5">
        <v>3.0469017802170484E-3</v>
      </c>
      <c r="L19" s="5">
        <f t="shared" si="2"/>
        <v>1.2243422014800442E-2</v>
      </c>
    </row>
    <row r="20" spans="1:12" x14ac:dyDescent="0.35">
      <c r="A20">
        <v>1995</v>
      </c>
      <c r="B20" t="s">
        <v>4</v>
      </c>
      <c r="C20">
        <v>73.67</v>
      </c>
      <c r="D20">
        <f t="shared" si="0"/>
        <v>0.99594430174395032</v>
      </c>
      <c r="E20" s="3">
        <f t="shared" si="1"/>
        <v>-4.0556982560496779E-3</v>
      </c>
      <c r="F20" s="4">
        <f>GEOMEAN(D$5:D20)-1</f>
        <v>2.504329719131615E-3</v>
      </c>
      <c r="G20" s="2">
        <v>1991</v>
      </c>
      <c r="H20" s="2" t="s">
        <v>4</v>
      </c>
      <c r="I20" s="2">
        <f t="shared" si="3"/>
        <v>2023</v>
      </c>
      <c r="J20" s="2" t="s">
        <v>6</v>
      </c>
      <c r="K20" s="5">
        <v>3.0381396267520344E-3</v>
      </c>
      <c r="L20" s="5">
        <f t="shared" si="2"/>
        <v>1.2208052518224877E-2</v>
      </c>
    </row>
    <row r="21" spans="1:12" x14ac:dyDescent="0.35">
      <c r="B21" t="s">
        <v>5</v>
      </c>
      <c r="C21">
        <v>74.27</v>
      </c>
      <c r="D21">
        <f t="shared" si="0"/>
        <v>1.0081444278539431</v>
      </c>
      <c r="E21" s="3">
        <f t="shared" si="1"/>
        <v>8.1444278539430925E-3</v>
      </c>
      <c r="F21" s="4">
        <f>GEOMEAN(D$5:D21)-1</f>
        <v>2.8352250086085551E-3</v>
      </c>
      <c r="G21" s="2">
        <v>1991</v>
      </c>
      <c r="H21" s="2" t="s">
        <v>4</v>
      </c>
      <c r="I21" s="2">
        <f t="shared" si="3"/>
        <v>2023</v>
      </c>
      <c r="J21" s="2" t="s">
        <v>3</v>
      </c>
      <c r="K21" s="5">
        <v>2.9864213571910714E-3</v>
      </c>
      <c r="L21" s="5">
        <f t="shared" si="2"/>
        <v>1.1999304323578208E-2</v>
      </c>
    </row>
    <row r="22" spans="1:12" x14ac:dyDescent="0.35">
      <c r="B22" t="s">
        <v>6</v>
      </c>
      <c r="C22">
        <v>74.400000000000006</v>
      </c>
      <c r="D22">
        <f t="shared" si="0"/>
        <v>1.0017503702706343</v>
      </c>
      <c r="E22" s="3">
        <f t="shared" si="1"/>
        <v>1.7503702706342938E-3</v>
      </c>
      <c r="F22" s="4">
        <f>GEOMEAN(D$5:D22)-1</f>
        <v>2.7749244909105464E-3</v>
      </c>
      <c r="G22" s="2">
        <v>1991</v>
      </c>
      <c r="H22" s="2" t="s">
        <v>4</v>
      </c>
      <c r="I22" s="2">
        <f t="shared" si="3"/>
        <v>2024</v>
      </c>
      <c r="J22" s="2" t="s">
        <v>4</v>
      </c>
      <c r="K22" s="5">
        <v>2.9811752087711696E-3</v>
      </c>
      <c r="L22" s="5">
        <f t="shared" si="2"/>
        <v>1.1978131327476271E-2</v>
      </c>
    </row>
    <row r="23" spans="1:12" x14ac:dyDescent="0.35">
      <c r="B23" t="s">
        <v>3</v>
      </c>
      <c r="C23">
        <v>74.430000000000007</v>
      </c>
      <c r="D23">
        <f t="shared" si="0"/>
        <v>1.0004032258064517</v>
      </c>
      <c r="E23" s="3">
        <f t="shared" si="1"/>
        <v>4.0322580645169026E-4</v>
      </c>
      <c r="F23" s="4">
        <f>GEOMEAN(D$5:D23)-1</f>
        <v>2.6499581830206065E-3</v>
      </c>
      <c r="G23" s="2">
        <v>1991</v>
      </c>
      <c r="H23" s="2" t="s">
        <v>4</v>
      </c>
      <c r="I23" s="2">
        <f t="shared" si="3"/>
        <v>2024</v>
      </c>
      <c r="J23" s="2" t="s">
        <v>5</v>
      </c>
      <c r="K23" s="5">
        <v>2.9536913704717449E-3</v>
      </c>
      <c r="L23" s="5">
        <f t="shared" si="2"/>
        <v>1.1867214389744696E-2</v>
      </c>
    </row>
    <row r="24" spans="1:12" x14ac:dyDescent="0.35">
      <c r="A24">
        <v>1996</v>
      </c>
      <c r="B24" t="s">
        <v>4</v>
      </c>
      <c r="C24">
        <v>73.91</v>
      </c>
      <c r="D24">
        <f t="shared" si="0"/>
        <v>0.99301356979712463</v>
      </c>
      <c r="E24" s="3">
        <f t="shared" si="1"/>
        <v>-6.9864302028753711E-3</v>
      </c>
      <c r="F24" s="4">
        <f>GEOMEAN(D$5:D24)-1</f>
        <v>2.1659253287780178E-3</v>
      </c>
      <c r="G24" s="2">
        <v>1991</v>
      </c>
      <c r="H24" s="2" t="s">
        <v>4</v>
      </c>
      <c r="I24" s="2">
        <f t="shared" si="3"/>
        <v>2024</v>
      </c>
      <c r="J24" s="2" t="s">
        <v>6</v>
      </c>
      <c r="K24" s="2"/>
      <c r="L24" s="2"/>
    </row>
    <row r="25" spans="1:12" x14ac:dyDescent="0.35">
      <c r="B25" t="s">
        <v>5</v>
      </c>
      <c r="C25">
        <v>74.94</v>
      </c>
      <c r="D25">
        <f t="shared" si="0"/>
        <v>1.0139358679475037</v>
      </c>
      <c r="E25" s="3">
        <f t="shared" si="1"/>
        <v>1.3935867947503677E-2</v>
      </c>
      <c r="F25" s="4">
        <f>GEOMEAN(D$5:D25)-1</f>
        <v>2.7232880230831924E-3</v>
      </c>
      <c r="G25" s="2">
        <v>1991</v>
      </c>
      <c r="H25" s="2" t="s">
        <v>4</v>
      </c>
      <c r="I25" s="2">
        <f t="shared" si="3"/>
        <v>2024</v>
      </c>
      <c r="J25" s="2" t="s">
        <v>3</v>
      </c>
      <c r="K25" s="2"/>
      <c r="L25" s="2"/>
    </row>
    <row r="26" spans="1:12" x14ac:dyDescent="0.35">
      <c r="B26" t="s">
        <v>6</v>
      </c>
      <c r="C26">
        <v>75.2</v>
      </c>
      <c r="D26">
        <f t="shared" si="0"/>
        <v>1.0034694422204431</v>
      </c>
      <c r="E26" s="3">
        <f t="shared" si="1"/>
        <v>3.4694422204430975E-3</v>
      </c>
      <c r="F26" s="4">
        <f>GEOMEAN(D$5:D26)-1</f>
        <v>2.7571920834335018E-3</v>
      </c>
    </row>
    <row r="27" spans="1:12" x14ac:dyDescent="0.35">
      <c r="B27" t="s">
        <v>3</v>
      </c>
      <c r="C27">
        <v>75.88</v>
      </c>
      <c r="D27">
        <f t="shared" si="0"/>
        <v>1.0090425531914893</v>
      </c>
      <c r="E27" s="3">
        <f t="shared" si="1"/>
        <v>9.0425531914892776E-3</v>
      </c>
      <c r="F27" s="4">
        <f>GEOMEAN(D$5:D27)-1</f>
        <v>3.0296527646227478E-3</v>
      </c>
    </row>
    <row r="28" spans="1:12" x14ac:dyDescent="0.35">
      <c r="A28">
        <v>1997</v>
      </c>
      <c r="B28" t="s">
        <v>4</v>
      </c>
      <c r="C28">
        <v>75.52</v>
      </c>
      <c r="D28">
        <f t="shared" si="0"/>
        <v>0.99525566684238276</v>
      </c>
      <c r="E28" s="3">
        <f t="shared" si="1"/>
        <v>-4.7443331576172421E-3</v>
      </c>
      <c r="F28" s="4">
        <f>GEOMEAN(D$5:D28)-1</f>
        <v>2.704527609076024E-3</v>
      </c>
    </row>
    <row r="29" spans="1:12" x14ac:dyDescent="0.35">
      <c r="B29" t="s">
        <v>5</v>
      </c>
      <c r="C29">
        <v>76.37</v>
      </c>
      <c r="D29">
        <f t="shared" si="0"/>
        <v>1.0112552966101696</v>
      </c>
      <c r="E29" s="3">
        <f t="shared" si="1"/>
        <v>1.1255296610169552E-2</v>
      </c>
      <c r="F29" s="4">
        <f>GEOMEAN(D$5:D29)-1</f>
        <v>3.0451660863655139E-3</v>
      </c>
    </row>
    <row r="30" spans="1:12" x14ac:dyDescent="0.35">
      <c r="B30" t="s">
        <v>6</v>
      </c>
      <c r="C30">
        <v>76.64</v>
      </c>
      <c r="D30">
        <f t="shared" si="0"/>
        <v>1.0035354196674087</v>
      </c>
      <c r="E30" s="3">
        <f t="shared" si="1"/>
        <v>3.535419667408668E-3</v>
      </c>
      <c r="F30" s="4">
        <f>GEOMEAN(D$5:D30)-1</f>
        <v>3.064017563921384E-3</v>
      </c>
    </row>
    <row r="31" spans="1:12" x14ac:dyDescent="0.35">
      <c r="B31" t="s">
        <v>3</v>
      </c>
      <c r="C31">
        <v>77.209999999999994</v>
      </c>
      <c r="D31">
        <f t="shared" si="0"/>
        <v>1.0074373695198329</v>
      </c>
      <c r="E31" s="3">
        <f t="shared" si="1"/>
        <v>7.4373695198328704E-3</v>
      </c>
      <c r="F31" s="4">
        <f>GEOMEAN(D$5:D31)-1</f>
        <v>3.2256545001554393E-3</v>
      </c>
    </row>
    <row r="32" spans="1:12" x14ac:dyDescent="0.35">
      <c r="A32">
        <v>1998</v>
      </c>
      <c r="B32" t="s">
        <v>4</v>
      </c>
      <c r="C32">
        <v>77.97</v>
      </c>
      <c r="D32">
        <f t="shared" si="0"/>
        <v>1.0098432845486336</v>
      </c>
      <c r="E32" s="3">
        <f t="shared" si="1"/>
        <v>9.8432845486335907E-3</v>
      </c>
      <c r="F32" s="4">
        <f>GEOMEAN(D$5:D32)-1</f>
        <v>3.4612499966295562E-3</v>
      </c>
    </row>
    <row r="33" spans="1:6" x14ac:dyDescent="0.35">
      <c r="B33" t="s">
        <v>5</v>
      </c>
      <c r="C33">
        <v>77.61</v>
      </c>
      <c r="D33">
        <f t="shared" si="0"/>
        <v>0.99538283955367446</v>
      </c>
      <c r="E33" s="3">
        <f t="shared" si="1"/>
        <v>-4.6171604463255411E-3</v>
      </c>
      <c r="F33" s="4">
        <f>GEOMEAN(D$5:D33)-1</f>
        <v>3.1815957366241321E-3</v>
      </c>
    </row>
    <row r="34" spans="1:6" x14ac:dyDescent="0.35">
      <c r="B34" t="s">
        <v>6</v>
      </c>
      <c r="C34">
        <v>77.97</v>
      </c>
      <c r="D34">
        <f t="shared" si="0"/>
        <v>1.0046385775028992</v>
      </c>
      <c r="E34" s="3">
        <f t="shared" si="1"/>
        <v>4.6385775028991993E-3</v>
      </c>
      <c r="F34" s="4">
        <f>GEOMEAN(D$5:D34)-1</f>
        <v>3.2301277357915659E-3</v>
      </c>
    </row>
    <row r="35" spans="1:6" x14ac:dyDescent="0.35">
      <c r="B35" t="s">
        <v>3</v>
      </c>
      <c r="C35">
        <v>77.95</v>
      </c>
      <c r="D35">
        <f t="shared" si="0"/>
        <v>0.99974349108631533</v>
      </c>
      <c r="E35" s="3">
        <f t="shared" si="1"/>
        <v>-2.565089136846721E-4</v>
      </c>
      <c r="F35" s="4">
        <f>GEOMEAN(D$5:D35)-1</f>
        <v>3.1174660147130773E-3</v>
      </c>
    </row>
    <row r="36" spans="1:6" x14ac:dyDescent="0.35">
      <c r="A36">
        <v>1999</v>
      </c>
      <c r="B36" t="s">
        <v>4</v>
      </c>
      <c r="C36">
        <v>78.87</v>
      </c>
      <c r="D36">
        <f t="shared" si="0"/>
        <v>1.0118024374599102</v>
      </c>
      <c r="E36" s="3">
        <f t="shared" si="1"/>
        <v>1.1802437459910164E-2</v>
      </c>
      <c r="F36" s="4">
        <f>GEOMEAN(D$5:D36)-1</f>
        <v>3.3877396029282636E-3</v>
      </c>
    </row>
    <row r="37" spans="1:6" x14ac:dyDescent="0.35">
      <c r="B37" t="s">
        <v>5</v>
      </c>
      <c r="C37">
        <v>78.77</v>
      </c>
      <c r="D37">
        <f t="shared" ref="D37:D68" si="4">C37/C36</f>
        <v>0.99873209078229985</v>
      </c>
      <c r="E37" s="3">
        <f t="shared" si="1"/>
        <v>-1.2679092177001472E-3</v>
      </c>
      <c r="F37" s="4">
        <f>GEOMEAN(D$5:D37)-1</f>
        <v>3.2463409823539902E-3</v>
      </c>
    </row>
    <row r="38" spans="1:6" x14ac:dyDescent="0.35">
      <c r="B38" t="s">
        <v>6</v>
      </c>
      <c r="C38">
        <v>79.83</v>
      </c>
      <c r="D38">
        <f t="shared" si="4"/>
        <v>1.0134568998349627</v>
      </c>
      <c r="E38" s="3">
        <f t="shared" si="1"/>
        <v>1.3456899834962677E-2</v>
      </c>
      <c r="F38" s="4">
        <f>GEOMEAN(D$5:D38)-1</f>
        <v>3.545178117530412E-3</v>
      </c>
    </row>
    <row r="39" spans="1:6" x14ac:dyDescent="0.35">
      <c r="B39" t="s">
        <v>3</v>
      </c>
      <c r="C39">
        <v>80.209999999999994</v>
      </c>
      <c r="D39">
        <f t="shared" si="4"/>
        <v>1.0047601152448953</v>
      </c>
      <c r="E39" s="3">
        <f t="shared" si="1"/>
        <v>4.7601152448952799E-3</v>
      </c>
      <c r="F39" s="4">
        <f>GEOMEAN(D$5:D39)-1</f>
        <v>3.5798702112042058E-3</v>
      </c>
    </row>
    <row r="40" spans="1:6" x14ac:dyDescent="0.35">
      <c r="A40">
        <v>2000</v>
      </c>
      <c r="B40" t="s">
        <v>4</v>
      </c>
      <c r="C40">
        <v>81.48</v>
      </c>
      <c r="D40">
        <f t="shared" si="4"/>
        <v>1.0158334372272786</v>
      </c>
      <c r="E40" s="3">
        <f t="shared" si="1"/>
        <v>1.5833437227278591E-2</v>
      </c>
      <c r="F40" s="4">
        <f>GEOMEAN(D$5:D40)-1</f>
        <v>3.918242888447443E-3</v>
      </c>
    </row>
    <row r="41" spans="1:6" x14ac:dyDescent="0.35">
      <c r="B41" t="s">
        <v>5</v>
      </c>
      <c r="C41">
        <v>82.11</v>
      </c>
      <c r="D41">
        <f t="shared" si="4"/>
        <v>1.0077319587628866</v>
      </c>
      <c r="E41" s="3">
        <f t="shared" si="1"/>
        <v>7.7319587628865705E-3</v>
      </c>
      <c r="F41" s="4">
        <f>GEOMEAN(D$5:D41)-1</f>
        <v>4.0211262771274736E-3</v>
      </c>
    </row>
    <row r="42" spans="1:6" x14ac:dyDescent="0.35">
      <c r="B42" t="s">
        <v>6</v>
      </c>
      <c r="C42">
        <v>82.16</v>
      </c>
      <c r="D42">
        <f t="shared" si="4"/>
        <v>1.000608939227865</v>
      </c>
      <c r="E42" s="3">
        <f t="shared" si="1"/>
        <v>6.0893922786497967E-4</v>
      </c>
      <c r="F42" s="4">
        <f>GEOMEAN(D$5:D42)-1</f>
        <v>3.9311829793651221E-3</v>
      </c>
    </row>
    <row r="43" spans="1:6" x14ac:dyDescent="0.35">
      <c r="B43" t="s">
        <v>3</v>
      </c>
      <c r="C43">
        <v>81.81</v>
      </c>
      <c r="D43">
        <f t="shared" si="4"/>
        <v>0.99574001947419677</v>
      </c>
      <c r="E43" s="3">
        <f t="shared" si="1"/>
        <v>-4.2599805258032308E-3</v>
      </c>
      <c r="F43" s="4">
        <f>GEOMEAN(D$5:D43)-1</f>
        <v>3.7203137795174257E-3</v>
      </c>
    </row>
    <row r="44" spans="1:6" x14ac:dyDescent="0.35">
      <c r="A44">
        <v>2001</v>
      </c>
      <c r="B44" t="s">
        <v>4</v>
      </c>
      <c r="C44">
        <v>83.57</v>
      </c>
      <c r="D44">
        <f t="shared" si="4"/>
        <v>1.0215132624373546</v>
      </c>
      <c r="E44" s="3">
        <f t="shared" si="1"/>
        <v>2.151326243735463E-2</v>
      </c>
      <c r="F44" s="4">
        <f>GEOMEAN(D$5:D44)-1</f>
        <v>4.1613376473721431E-3</v>
      </c>
    </row>
    <row r="45" spans="1:6" x14ac:dyDescent="0.35">
      <c r="B45" t="s">
        <v>5</v>
      </c>
      <c r="C45">
        <v>83.33</v>
      </c>
      <c r="D45">
        <f t="shared" si="4"/>
        <v>0.99712815603685534</v>
      </c>
      <c r="E45" s="3">
        <f t="shared" si="1"/>
        <v>-2.8718439631446602E-3</v>
      </c>
      <c r="F45" s="4">
        <f>GEOMEAN(D$5:D45)-1</f>
        <v>3.989207827551855E-3</v>
      </c>
    </row>
    <row r="46" spans="1:6" x14ac:dyDescent="0.35">
      <c r="B46" t="s">
        <v>6</v>
      </c>
      <c r="C46">
        <v>83.32</v>
      </c>
      <c r="D46">
        <f t="shared" si="4"/>
        <v>0.99987999519980797</v>
      </c>
      <c r="E46" s="3">
        <f t="shared" si="1"/>
        <v>-1.2000480019203064E-4</v>
      </c>
      <c r="F46" s="4">
        <f>GEOMEAN(D$5:D46)-1</f>
        <v>3.8911734495741257E-3</v>
      </c>
    </row>
    <row r="47" spans="1:6" x14ac:dyDescent="0.35">
      <c r="B47" t="s">
        <v>3</v>
      </c>
      <c r="C47">
        <v>83.07</v>
      </c>
      <c r="D47">
        <f t="shared" si="4"/>
        <v>0.99699951992318769</v>
      </c>
      <c r="E47" s="3">
        <f t="shared" si="1"/>
        <v>-3.0004800768123063E-3</v>
      </c>
      <c r="F47" s="4">
        <f>GEOMEAN(D$5:D47)-1</f>
        <v>3.730362662381248E-3</v>
      </c>
    </row>
    <row r="48" spans="1:6" x14ac:dyDescent="0.35">
      <c r="A48">
        <v>2002</v>
      </c>
      <c r="B48" t="s">
        <v>4</v>
      </c>
      <c r="C48">
        <v>82.72</v>
      </c>
      <c r="D48">
        <f t="shared" si="4"/>
        <v>0.99578668592753106</v>
      </c>
      <c r="E48" s="3">
        <f t="shared" si="1"/>
        <v>-4.2133140724689433E-3</v>
      </c>
      <c r="F48" s="4">
        <f>GEOMEAN(D$5:D48)-1</f>
        <v>3.5491227246791102E-3</v>
      </c>
    </row>
    <row r="49" spans="1:6" x14ac:dyDescent="0.35">
      <c r="B49" t="s">
        <v>5</v>
      </c>
      <c r="C49">
        <v>83.01</v>
      </c>
      <c r="D49">
        <f t="shared" si="4"/>
        <v>1.0035058027079304</v>
      </c>
      <c r="E49" s="3">
        <f t="shared" si="1"/>
        <v>3.5058027079304388E-3</v>
      </c>
      <c r="F49" s="4">
        <f>GEOMEAN(D$5:D49)-1</f>
        <v>3.5481600373239441E-3</v>
      </c>
    </row>
    <row r="50" spans="1:6" x14ac:dyDescent="0.35">
      <c r="B50" t="s">
        <v>6</v>
      </c>
      <c r="C50">
        <v>83.58</v>
      </c>
      <c r="D50">
        <f t="shared" si="4"/>
        <v>1.0068666425731838</v>
      </c>
      <c r="E50" s="3">
        <f t="shared" si="1"/>
        <v>6.8666425731838121E-3</v>
      </c>
      <c r="F50" s="4">
        <f>GEOMEAN(D$5:D50)-1</f>
        <v>3.6201845327905602E-3</v>
      </c>
    </row>
    <row r="51" spans="1:6" x14ac:dyDescent="0.35">
      <c r="B51" t="s">
        <v>3</v>
      </c>
      <c r="C51">
        <v>83.36</v>
      </c>
      <c r="D51">
        <f t="shared" si="4"/>
        <v>0.99736779133764064</v>
      </c>
      <c r="E51" s="3">
        <f t="shared" si="1"/>
        <v>-2.6322086623593588E-3</v>
      </c>
      <c r="F51" s="4">
        <f>GEOMEAN(D$5:D51)-1</f>
        <v>3.4867476559365951E-3</v>
      </c>
    </row>
    <row r="52" spans="1:6" x14ac:dyDescent="0.35">
      <c r="A52">
        <v>2003</v>
      </c>
      <c r="B52" t="s">
        <v>4</v>
      </c>
      <c r="C52">
        <v>82.24</v>
      </c>
      <c r="D52">
        <f t="shared" si="4"/>
        <v>0.98656429942418422</v>
      </c>
      <c r="E52" s="3">
        <f t="shared" si="1"/>
        <v>-1.3435700575815779E-2</v>
      </c>
      <c r="F52" s="4">
        <f>GEOMEAN(D$5:D52)-1</f>
        <v>3.1312531381486597E-3</v>
      </c>
    </row>
    <row r="53" spans="1:6" x14ac:dyDescent="0.35">
      <c r="B53" t="s">
        <v>5</v>
      </c>
      <c r="C53">
        <v>82.34</v>
      </c>
      <c r="D53">
        <f t="shared" si="4"/>
        <v>1.001215953307393</v>
      </c>
      <c r="E53" s="3">
        <f t="shared" si="1"/>
        <v>1.2159533073929918E-3</v>
      </c>
      <c r="F53" s="4">
        <f>GEOMEAN(D$5:D53)-1</f>
        <v>3.0921287863847624E-3</v>
      </c>
    </row>
    <row r="54" spans="1:6" x14ac:dyDescent="0.35">
      <c r="B54" t="s">
        <v>6</v>
      </c>
      <c r="C54">
        <v>83.09</v>
      </c>
      <c r="D54">
        <f t="shared" si="4"/>
        <v>1.0091085742045178</v>
      </c>
      <c r="E54" s="3">
        <f t="shared" si="1"/>
        <v>9.1085742045178275E-3</v>
      </c>
      <c r="F54" s="4">
        <f>GEOMEAN(D$5:D54)-1</f>
        <v>3.2121054453366771E-3</v>
      </c>
    </row>
    <row r="55" spans="1:6" x14ac:dyDescent="0.35">
      <c r="B55" t="s">
        <v>3</v>
      </c>
      <c r="C55">
        <v>83.19</v>
      </c>
      <c r="D55">
        <f t="shared" si="4"/>
        <v>1.001203514261644</v>
      </c>
      <c r="E55" s="3">
        <f t="shared" si="1"/>
        <v>1.2035142616440009E-3</v>
      </c>
      <c r="F55" s="4">
        <f>GEOMEAN(D$5:D55)-1</f>
        <v>3.1726825997111519E-3</v>
      </c>
    </row>
    <row r="56" spans="1:6" x14ac:dyDescent="0.35">
      <c r="A56">
        <v>2004</v>
      </c>
      <c r="B56" t="s">
        <v>4</v>
      </c>
      <c r="C56">
        <v>83.09</v>
      </c>
      <c r="D56">
        <f t="shared" si="4"/>
        <v>0.99879793244380344</v>
      </c>
      <c r="E56" s="3">
        <f t="shared" si="1"/>
        <v>-1.2020675561965621E-3</v>
      </c>
      <c r="F56" s="4">
        <f>GEOMEAN(D$5:D56)-1</f>
        <v>3.0883723555723552E-3</v>
      </c>
    </row>
    <row r="57" spans="1:6" x14ac:dyDescent="0.35">
      <c r="B57" t="s">
        <v>5</v>
      </c>
      <c r="C57">
        <v>83.56</v>
      </c>
      <c r="D57">
        <f t="shared" si="4"/>
        <v>1.0056565170297267</v>
      </c>
      <c r="E57" s="3">
        <f t="shared" si="1"/>
        <v>5.6565170297266931E-3</v>
      </c>
      <c r="F57" s="4">
        <f>GEOMEAN(D$5:D57)-1</f>
        <v>3.136767159641396E-3</v>
      </c>
    </row>
    <row r="58" spans="1:6" x14ac:dyDescent="0.35">
      <c r="B58" t="s">
        <v>6</v>
      </c>
      <c r="C58">
        <v>83.29</v>
      </c>
      <c r="D58">
        <f t="shared" si="4"/>
        <v>0.99676878889420784</v>
      </c>
      <c r="E58" s="3">
        <f t="shared" si="1"/>
        <v>-3.2312111057921644E-3</v>
      </c>
      <c r="F58" s="4">
        <f>GEOMEAN(D$5:D58)-1</f>
        <v>3.0184727205375683E-3</v>
      </c>
    </row>
    <row r="59" spans="1:6" x14ac:dyDescent="0.35">
      <c r="B59" t="s">
        <v>3</v>
      </c>
      <c r="C59">
        <v>83.25</v>
      </c>
      <c r="D59">
        <f t="shared" si="4"/>
        <v>0.99951975027014039</v>
      </c>
      <c r="E59" s="3">
        <f t="shared" si="1"/>
        <v>-4.8024972985960535E-4</v>
      </c>
      <c r="F59" s="4">
        <f>GEOMEAN(D$5:D59)-1</f>
        <v>2.9547504031768312E-3</v>
      </c>
    </row>
    <row r="60" spans="1:6" x14ac:dyDescent="0.35">
      <c r="A60">
        <v>2005</v>
      </c>
      <c r="B60" t="s">
        <v>4</v>
      </c>
      <c r="C60">
        <v>83.4</v>
      </c>
      <c r="D60">
        <f t="shared" si="4"/>
        <v>1.0018018018018018</v>
      </c>
      <c r="E60" s="3">
        <f t="shared" si="1"/>
        <v>1.8018018018017834E-3</v>
      </c>
      <c r="F60" s="4">
        <f>GEOMEAN(D$5:D60)-1</f>
        <v>2.9341504040767408E-3</v>
      </c>
    </row>
    <row r="61" spans="1:6" x14ac:dyDescent="0.35">
      <c r="B61" t="s">
        <v>5</v>
      </c>
      <c r="C61">
        <v>83.86</v>
      </c>
      <c r="D61">
        <f t="shared" si="4"/>
        <v>1.0055155875299759</v>
      </c>
      <c r="E61" s="3">
        <f t="shared" si="1"/>
        <v>5.5155875299759405E-3</v>
      </c>
      <c r="F61" s="4">
        <f>GEOMEAN(D$5:D61)-1</f>
        <v>2.9793816109036086E-3</v>
      </c>
    </row>
    <row r="62" spans="1:6" x14ac:dyDescent="0.35">
      <c r="B62" t="s">
        <v>6</v>
      </c>
      <c r="C62">
        <v>84.55</v>
      </c>
      <c r="D62">
        <f t="shared" si="4"/>
        <v>1.008227999046029</v>
      </c>
      <c r="E62" s="3">
        <f t="shared" si="1"/>
        <v>8.2279990460289998E-3</v>
      </c>
      <c r="F62" s="4">
        <f>GEOMEAN(D$5:D62)-1</f>
        <v>3.0696431218160125E-3</v>
      </c>
    </row>
    <row r="63" spans="1:6" x14ac:dyDescent="0.35">
      <c r="B63" t="s">
        <v>3</v>
      </c>
      <c r="C63">
        <v>84.87</v>
      </c>
      <c r="D63">
        <f t="shared" si="4"/>
        <v>1.003784742755766</v>
      </c>
      <c r="E63" s="3">
        <f t="shared" si="1"/>
        <v>3.7847427557660129E-3</v>
      </c>
      <c r="F63" s="4">
        <f>GEOMEAN(D$5:D63)-1</f>
        <v>3.0817592094609658E-3</v>
      </c>
    </row>
    <row r="64" spans="1:6" x14ac:dyDescent="0.35">
      <c r="A64">
        <v>2006</v>
      </c>
      <c r="B64" t="s">
        <v>4</v>
      </c>
      <c r="C64">
        <v>85.82</v>
      </c>
      <c r="D64">
        <f t="shared" si="4"/>
        <v>1.0111935901967715</v>
      </c>
      <c r="E64" s="3">
        <f t="shared" si="1"/>
        <v>1.1193590196771463E-2</v>
      </c>
      <c r="F64" s="4">
        <f>GEOMEAN(D$5:D64)-1</f>
        <v>3.216421696698557E-3</v>
      </c>
    </row>
    <row r="65" spans="1:6" x14ac:dyDescent="0.35">
      <c r="B65" t="s">
        <v>5</v>
      </c>
      <c r="C65">
        <v>87.28</v>
      </c>
      <c r="D65">
        <f t="shared" si="4"/>
        <v>1.0170123514332325</v>
      </c>
      <c r="E65" s="3">
        <f t="shared" si="1"/>
        <v>1.7012351433232542E-2</v>
      </c>
      <c r="F65" s="4">
        <f>GEOMEAN(D$5:D65)-1</f>
        <v>3.4410686775967481E-3</v>
      </c>
    </row>
    <row r="66" spans="1:6" x14ac:dyDescent="0.35">
      <c r="B66" t="s">
        <v>6</v>
      </c>
      <c r="C66">
        <v>87.96</v>
      </c>
      <c r="D66">
        <f t="shared" si="4"/>
        <v>1.0077910174152154</v>
      </c>
      <c r="E66" s="3">
        <f t="shared" si="1"/>
        <v>7.7910174152153733E-3</v>
      </c>
      <c r="F66" s="4">
        <f>GEOMEAN(D$5:D66)-1</f>
        <v>3.511079947537521E-3</v>
      </c>
    </row>
    <row r="67" spans="1:6" x14ac:dyDescent="0.35">
      <c r="B67" t="s">
        <v>3</v>
      </c>
      <c r="C67">
        <v>89.24</v>
      </c>
      <c r="D67">
        <f t="shared" si="4"/>
        <v>1.0145520691223284</v>
      </c>
      <c r="E67" s="3">
        <f t="shared" si="1"/>
        <v>1.4552069122328426E-2</v>
      </c>
      <c r="F67" s="4">
        <f>GEOMEAN(D$5:D67)-1</f>
        <v>3.6853917925290247E-3</v>
      </c>
    </row>
    <row r="68" spans="1:6" x14ac:dyDescent="0.35">
      <c r="A68">
        <v>2007</v>
      </c>
      <c r="B68" t="s">
        <v>4</v>
      </c>
      <c r="C68">
        <v>89.36</v>
      </c>
      <c r="D68">
        <f t="shared" si="4"/>
        <v>1.0013446884805022</v>
      </c>
      <c r="E68" s="3">
        <f t="shared" si="1"/>
        <v>1.3446884805021764E-3</v>
      </c>
      <c r="F68" s="4">
        <f>GEOMEAN(D$5:D68)-1</f>
        <v>3.6487762580874605E-3</v>
      </c>
    </row>
    <row r="69" spans="1:6" x14ac:dyDescent="0.35">
      <c r="B69" t="s">
        <v>5</v>
      </c>
      <c r="C69">
        <v>89.95</v>
      </c>
      <c r="D69">
        <f t="shared" ref="D69:D100" si="5">C69/C68</f>
        <v>1.0066025067144135</v>
      </c>
      <c r="E69" s="3">
        <f t="shared" si="1"/>
        <v>6.6025067144135363E-3</v>
      </c>
      <c r="F69" s="4">
        <f>GEOMEAN(D$5:D69)-1</f>
        <v>3.6941525540088449E-3</v>
      </c>
    </row>
    <row r="70" spans="1:6" x14ac:dyDescent="0.35">
      <c r="B70" t="s">
        <v>6</v>
      </c>
      <c r="C70">
        <v>90.4</v>
      </c>
      <c r="D70">
        <f t="shared" si="5"/>
        <v>1.0050027793218455</v>
      </c>
      <c r="E70" s="3">
        <f t="shared" ref="E70:E133" si="6">D70-1</f>
        <v>5.0027793218454519E-3</v>
      </c>
      <c r="F70" s="4">
        <f>GEOMEAN(D$5:D70)-1</f>
        <v>3.7139675133592842E-3</v>
      </c>
    </row>
    <row r="71" spans="1:6" x14ac:dyDescent="0.35">
      <c r="B71" t="s">
        <v>3</v>
      </c>
      <c r="C71">
        <v>91.07</v>
      </c>
      <c r="D71">
        <f t="shared" si="5"/>
        <v>1.0074115044247787</v>
      </c>
      <c r="E71" s="3">
        <f t="shared" si="6"/>
        <v>7.4115044247786699E-3</v>
      </c>
      <c r="F71" s="4">
        <f>GEOMEAN(D$5:D71)-1</f>
        <v>3.7690547413526954E-3</v>
      </c>
    </row>
    <row r="72" spans="1:6" x14ac:dyDescent="0.35">
      <c r="A72">
        <v>2008</v>
      </c>
      <c r="B72" t="s">
        <v>4</v>
      </c>
      <c r="C72">
        <v>91.62</v>
      </c>
      <c r="D72">
        <f t="shared" si="5"/>
        <v>1.0060393104205558</v>
      </c>
      <c r="E72" s="3">
        <f t="shared" si="6"/>
        <v>6.0393104205558323E-3</v>
      </c>
      <c r="F72" s="4">
        <f>GEOMEAN(D$5:D72)-1</f>
        <v>3.8024037098856045E-3</v>
      </c>
    </row>
    <row r="73" spans="1:6" x14ac:dyDescent="0.35">
      <c r="B73" t="s">
        <v>5</v>
      </c>
      <c r="C73">
        <v>91.29</v>
      </c>
      <c r="D73">
        <f t="shared" si="5"/>
        <v>0.99639816633922729</v>
      </c>
      <c r="E73" s="3">
        <f t="shared" si="6"/>
        <v>-3.6018336607727131E-3</v>
      </c>
      <c r="F73" s="4">
        <f>GEOMEAN(D$5:D73)-1</f>
        <v>3.6947039816717098E-3</v>
      </c>
    </row>
    <row r="74" spans="1:6" x14ac:dyDescent="0.35">
      <c r="B74" t="s">
        <v>6</v>
      </c>
      <c r="C74">
        <v>90.79</v>
      </c>
      <c r="D74">
        <f t="shared" si="5"/>
        <v>0.99452294884434222</v>
      </c>
      <c r="E74" s="3">
        <f t="shared" si="6"/>
        <v>-5.477051155657775E-3</v>
      </c>
      <c r="F74" s="4">
        <f>GEOMEAN(D$5:D74)-1</f>
        <v>3.5630852136312452E-3</v>
      </c>
    </row>
    <row r="75" spans="1:6" x14ac:dyDescent="0.35">
      <c r="B75" t="s">
        <v>3</v>
      </c>
      <c r="C75">
        <v>89.39</v>
      </c>
      <c r="D75">
        <f t="shared" si="5"/>
        <v>0.98457979953739394</v>
      </c>
      <c r="E75" s="3">
        <f t="shared" si="6"/>
        <v>-1.542020046260606E-2</v>
      </c>
      <c r="F75" s="4">
        <f>GEOMEAN(D$5:D75)-1</f>
        <v>3.2931901706101385E-3</v>
      </c>
    </row>
    <row r="76" spans="1:6" x14ac:dyDescent="0.35">
      <c r="A76">
        <v>2009</v>
      </c>
      <c r="B76" t="s">
        <v>4</v>
      </c>
      <c r="C76">
        <v>85.19</v>
      </c>
      <c r="D76">
        <f t="shared" si="5"/>
        <v>0.9530148786217697</v>
      </c>
      <c r="E76" s="3">
        <f t="shared" si="6"/>
        <v>-4.6985121378230299E-2</v>
      </c>
      <c r="F76" s="4">
        <f>GEOMEAN(D$5:D76)-1</f>
        <v>2.5770312559714181E-3</v>
      </c>
    </row>
    <row r="77" spans="1:6" x14ac:dyDescent="0.35">
      <c r="B77" t="s">
        <v>5</v>
      </c>
      <c r="C77">
        <v>85.42</v>
      </c>
      <c r="D77">
        <f t="shared" si="5"/>
        <v>1.0026998473999296</v>
      </c>
      <c r="E77" s="3">
        <f t="shared" si="6"/>
        <v>2.6998473999295669E-3</v>
      </c>
      <c r="F77" s="4">
        <f>GEOMEAN(D$5:D77)-1</f>
        <v>2.5787135672741268E-3</v>
      </c>
    </row>
    <row r="78" spans="1:6" x14ac:dyDescent="0.35">
      <c r="B78" t="s">
        <v>6</v>
      </c>
      <c r="C78">
        <v>85.93</v>
      </c>
      <c r="D78">
        <f t="shared" si="5"/>
        <v>1.0059704987122455</v>
      </c>
      <c r="E78" s="3">
        <f t="shared" si="6"/>
        <v>5.9704987122455311E-3</v>
      </c>
      <c r="F78" s="4">
        <f>GEOMEAN(D$5:D78)-1</f>
        <v>2.6244721890920086E-3</v>
      </c>
    </row>
    <row r="79" spans="1:6" x14ac:dyDescent="0.35">
      <c r="B79" t="s">
        <v>3</v>
      </c>
      <c r="C79">
        <v>86.6</v>
      </c>
      <c r="D79">
        <f t="shared" si="5"/>
        <v>1.0077970441056672</v>
      </c>
      <c r="E79" s="3">
        <f t="shared" si="6"/>
        <v>7.7970441056671724E-3</v>
      </c>
      <c r="F79" s="4">
        <f>GEOMEAN(D$5:D79)-1</f>
        <v>2.6932648809760984E-3</v>
      </c>
    </row>
    <row r="80" spans="1:6" x14ac:dyDescent="0.35">
      <c r="A80">
        <v>2010</v>
      </c>
      <c r="B80" t="s">
        <v>4</v>
      </c>
      <c r="C80">
        <v>87.22</v>
      </c>
      <c r="D80">
        <f t="shared" si="5"/>
        <v>1.0071593533487297</v>
      </c>
      <c r="E80" s="3">
        <f t="shared" si="6"/>
        <v>7.1593533487297467E-3</v>
      </c>
      <c r="F80" s="4">
        <f>GEOMEAN(D$5:D80)-1</f>
        <v>2.7519004337532849E-3</v>
      </c>
    </row>
    <row r="81" spans="1:6" x14ac:dyDescent="0.35">
      <c r="B81" t="s">
        <v>5</v>
      </c>
      <c r="C81">
        <v>89.12</v>
      </c>
      <c r="D81">
        <f t="shared" si="5"/>
        <v>1.0217839944966751</v>
      </c>
      <c r="E81" s="3">
        <f t="shared" si="6"/>
        <v>2.1783994496675119E-2</v>
      </c>
      <c r="F81" s="4">
        <f>GEOMEAN(D$5:D81)-1</f>
        <v>2.9967840200471052E-3</v>
      </c>
    </row>
    <row r="82" spans="1:6" x14ac:dyDescent="0.35">
      <c r="B82" t="s">
        <v>6</v>
      </c>
      <c r="C82">
        <v>89.98</v>
      </c>
      <c r="D82">
        <f t="shared" si="5"/>
        <v>1.0096499102333931</v>
      </c>
      <c r="E82" s="3">
        <f t="shared" si="6"/>
        <v>9.6499102333931219E-3</v>
      </c>
      <c r="F82" s="4">
        <f>GEOMEAN(D$5:D82)-1</f>
        <v>3.081802461474048E-3</v>
      </c>
    </row>
    <row r="83" spans="1:6" x14ac:dyDescent="0.35">
      <c r="B83" t="s">
        <v>3</v>
      </c>
      <c r="C83">
        <v>90.57</v>
      </c>
      <c r="D83">
        <f t="shared" si="5"/>
        <v>1.0065570126694821</v>
      </c>
      <c r="E83" s="3">
        <f t="shared" si="6"/>
        <v>6.5570126694820541E-3</v>
      </c>
      <c r="F83" s="4">
        <f>GEOMEAN(D$5:D83)-1</f>
        <v>3.1257173985128617E-3</v>
      </c>
    </row>
    <row r="84" spans="1:6" x14ac:dyDescent="0.35">
      <c r="A84">
        <v>2011</v>
      </c>
      <c r="B84" t="s">
        <v>4</v>
      </c>
      <c r="C84">
        <v>92.21</v>
      </c>
      <c r="D84">
        <f t="shared" si="5"/>
        <v>1.0181075411284091</v>
      </c>
      <c r="E84" s="3">
        <f t="shared" si="6"/>
        <v>1.8107541128409066E-2</v>
      </c>
      <c r="F84" s="4">
        <f>GEOMEAN(D$5:D84)-1</f>
        <v>3.3116227169018853E-3</v>
      </c>
    </row>
    <row r="85" spans="1:6" x14ac:dyDescent="0.35">
      <c r="B85" t="s">
        <v>5</v>
      </c>
      <c r="C85">
        <v>92.46</v>
      </c>
      <c r="D85">
        <f t="shared" si="5"/>
        <v>1.0027112026895131</v>
      </c>
      <c r="E85" s="3">
        <f t="shared" si="6"/>
        <v>2.7112026895130814E-3</v>
      </c>
      <c r="F85" s="4">
        <f>GEOMEAN(D$5:D85)-1</f>
        <v>3.3042079324954177E-3</v>
      </c>
    </row>
    <row r="86" spans="1:6" x14ac:dyDescent="0.35">
      <c r="B86" t="s">
        <v>6</v>
      </c>
      <c r="C86">
        <v>92.96</v>
      </c>
      <c r="D86">
        <f t="shared" si="5"/>
        <v>1.0054077438892495</v>
      </c>
      <c r="E86" s="3">
        <f t="shared" si="6"/>
        <v>5.4077438892494722E-3</v>
      </c>
      <c r="F86" s="4">
        <f>GEOMEAN(D$5:D86)-1</f>
        <v>3.3298342827954297E-3</v>
      </c>
    </row>
    <row r="87" spans="1:6" x14ac:dyDescent="0.35">
      <c r="B87" t="s">
        <v>3</v>
      </c>
      <c r="C87">
        <v>92.96</v>
      </c>
      <c r="D87">
        <f t="shared" si="5"/>
        <v>1</v>
      </c>
      <c r="E87" s="3">
        <f t="shared" si="6"/>
        <v>0</v>
      </c>
      <c r="F87" s="4">
        <f>GEOMEAN(D$5:D87)-1</f>
        <v>3.2896498822561071E-3</v>
      </c>
    </row>
    <row r="88" spans="1:6" x14ac:dyDescent="0.35">
      <c r="A88">
        <v>2012</v>
      </c>
      <c r="B88" t="s">
        <v>4</v>
      </c>
      <c r="C88">
        <v>93.16</v>
      </c>
      <c r="D88">
        <f t="shared" si="5"/>
        <v>1.0021514629948365</v>
      </c>
      <c r="E88" s="3">
        <f t="shared" si="6"/>
        <v>2.1514629948364838E-3</v>
      </c>
      <c r="F88" s="4">
        <f>GEOMEAN(D$5:D88)-1</f>
        <v>3.2760924382984058E-3</v>
      </c>
    </row>
    <row r="89" spans="1:6" x14ac:dyDescent="0.35">
      <c r="B89" t="s">
        <v>5</v>
      </c>
      <c r="C89">
        <v>93.25</v>
      </c>
      <c r="D89">
        <f t="shared" si="5"/>
        <v>1.0009660798626021</v>
      </c>
      <c r="E89" s="3">
        <f t="shared" si="6"/>
        <v>9.6607986260210943E-4</v>
      </c>
      <c r="F89" s="4">
        <f>GEOMEAN(D$5:D89)-1</f>
        <v>3.2488848539105053E-3</v>
      </c>
    </row>
    <row r="90" spans="1:6" x14ac:dyDescent="0.35">
      <c r="B90" t="s">
        <v>6</v>
      </c>
      <c r="C90">
        <v>93.45</v>
      </c>
      <c r="D90">
        <f t="shared" si="5"/>
        <v>1.0021447721179626</v>
      </c>
      <c r="E90" s="3">
        <f t="shared" si="6"/>
        <v>2.1447721179626011E-3</v>
      </c>
      <c r="F90" s="4">
        <f>GEOMEAN(D$5:D90)-1</f>
        <v>3.2360393461399184E-3</v>
      </c>
    </row>
    <row r="91" spans="1:6" x14ac:dyDescent="0.35">
      <c r="B91" t="s">
        <v>3</v>
      </c>
      <c r="C91">
        <v>93.14</v>
      </c>
      <c r="D91">
        <f t="shared" si="5"/>
        <v>0.99668271803103259</v>
      </c>
      <c r="E91" s="3">
        <f t="shared" si="6"/>
        <v>-3.3172819689674116E-3</v>
      </c>
      <c r="F91" s="4">
        <f>GEOMEAN(D$5:D91)-1</f>
        <v>3.1604695633913327E-3</v>
      </c>
    </row>
    <row r="92" spans="1:6" x14ac:dyDescent="0.35">
      <c r="A92">
        <v>2013</v>
      </c>
      <c r="B92" t="s">
        <v>4</v>
      </c>
      <c r="C92">
        <v>92.62</v>
      </c>
      <c r="D92">
        <f t="shared" si="5"/>
        <v>0.99441700665664601</v>
      </c>
      <c r="E92" s="3">
        <f t="shared" si="6"/>
        <v>-5.5829933433539924E-3</v>
      </c>
      <c r="F92" s="4">
        <f>GEOMEAN(D$5:D92)-1</f>
        <v>3.0606814653206804E-3</v>
      </c>
    </row>
    <row r="93" spans="1:6" x14ac:dyDescent="0.35">
      <c r="B93" t="s">
        <v>5</v>
      </c>
      <c r="C93">
        <v>93.74</v>
      </c>
      <c r="D93">
        <f t="shared" si="5"/>
        <v>1.0120924206434894</v>
      </c>
      <c r="E93" s="3">
        <f t="shared" si="6"/>
        <v>1.2092420643489366E-2</v>
      </c>
      <c r="F93" s="4">
        <f>GEOMEAN(D$5:D93)-1</f>
        <v>3.1617126195855327E-3</v>
      </c>
    </row>
    <row r="94" spans="1:6" x14ac:dyDescent="0.35">
      <c r="B94" t="s">
        <v>6</v>
      </c>
      <c r="C94">
        <v>94.21</v>
      </c>
      <c r="D94">
        <f t="shared" si="5"/>
        <v>1.0050138681459355</v>
      </c>
      <c r="E94" s="3">
        <f t="shared" si="6"/>
        <v>5.0138681459355183E-3</v>
      </c>
      <c r="F94" s="4">
        <f>GEOMEAN(D$5:D94)-1</f>
        <v>3.1822733613329213E-3</v>
      </c>
    </row>
    <row r="95" spans="1:6" x14ac:dyDescent="0.35">
      <c r="B95" t="s">
        <v>3</v>
      </c>
      <c r="C95">
        <v>94.32</v>
      </c>
      <c r="D95">
        <f t="shared" si="5"/>
        <v>1.0011676042882922</v>
      </c>
      <c r="E95" s="3">
        <f t="shared" si="6"/>
        <v>1.1676042882922122E-3</v>
      </c>
      <c r="F95" s="4">
        <f>GEOMEAN(D$5:D95)-1</f>
        <v>3.1601121248694408E-3</v>
      </c>
    </row>
    <row r="96" spans="1:6" x14ac:dyDescent="0.35">
      <c r="A96">
        <v>2014</v>
      </c>
      <c r="B96" t="s">
        <v>4</v>
      </c>
      <c r="C96">
        <v>95.31</v>
      </c>
      <c r="D96">
        <f t="shared" si="5"/>
        <v>1.010496183206107</v>
      </c>
      <c r="E96" s="3">
        <f t="shared" si="6"/>
        <v>1.0496183206107013E-2</v>
      </c>
      <c r="F96" s="4">
        <f>GEOMEAN(D$5:D96)-1</f>
        <v>3.239565020515478E-3</v>
      </c>
    </row>
    <row r="97" spans="1:6" x14ac:dyDescent="0.35">
      <c r="B97" t="s">
        <v>5</v>
      </c>
      <c r="C97">
        <v>95.34</v>
      </c>
      <c r="D97">
        <f t="shared" si="5"/>
        <v>1.0003147623544224</v>
      </c>
      <c r="E97" s="3">
        <f t="shared" si="6"/>
        <v>3.147623544224043E-4</v>
      </c>
      <c r="F97" s="4">
        <f>GEOMEAN(D$5:D97)-1</f>
        <v>3.2080700912959781E-3</v>
      </c>
    </row>
    <row r="98" spans="1:6" x14ac:dyDescent="0.35">
      <c r="B98" t="s">
        <v>6</v>
      </c>
      <c r="C98">
        <v>95.83</v>
      </c>
      <c r="D98">
        <f t="shared" si="5"/>
        <v>1.0051395007342143</v>
      </c>
      <c r="E98" s="3">
        <f t="shared" si="6"/>
        <v>5.1395007342143195E-3</v>
      </c>
      <c r="F98" s="4">
        <f>GEOMEAN(D$5:D98)-1</f>
        <v>3.2285976819301787E-3</v>
      </c>
    </row>
    <row r="99" spans="1:6" x14ac:dyDescent="0.35">
      <c r="B99" t="s">
        <v>3</v>
      </c>
      <c r="C99">
        <v>96.54</v>
      </c>
      <c r="D99">
        <f t="shared" si="5"/>
        <v>1.0074089533548993</v>
      </c>
      <c r="E99" s="3">
        <f t="shared" si="6"/>
        <v>7.408953354899328E-3</v>
      </c>
      <c r="F99" s="4">
        <f>GEOMEAN(D$5:D99)-1</f>
        <v>3.2725109611464465E-3</v>
      </c>
    </row>
    <row r="100" spans="1:6" x14ac:dyDescent="0.35">
      <c r="A100">
        <v>2015</v>
      </c>
      <c r="B100" t="s">
        <v>4</v>
      </c>
      <c r="C100">
        <v>96.32</v>
      </c>
      <c r="D100">
        <f t="shared" si="5"/>
        <v>0.99772115185415355</v>
      </c>
      <c r="E100" s="3">
        <f t="shared" si="6"/>
        <v>-2.278848145846446E-3</v>
      </c>
      <c r="F100" s="4">
        <f>GEOMEAN(D$5:D100)-1</f>
        <v>3.214525402189361E-3</v>
      </c>
    </row>
    <row r="101" spans="1:6" x14ac:dyDescent="0.35">
      <c r="B101" t="s">
        <v>5</v>
      </c>
      <c r="C101">
        <v>96.91</v>
      </c>
      <c r="D101">
        <f t="shared" ref="D101:D132" si="7">C101/C100</f>
        <v>1.006125415282392</v>
      </c>
      <c r="E101" s="3">
        <f t="shared" si="6"/>
        <v>6.1254152823919661E-3</v>
      </c>
      <c r="F101" s="4">
        <f>GEOMEAN(D$5:D101)-1</f>
        <v>3.2444915710332367E-3</v>
      </c>
    </row>
    <row r="102" spans="1:6" x14ac:dyDescent="0.35">
      <c r="B102" t="s">
        <v>6</v>
      </c>
      <c r="C102">
        <v>97.36</v>
      </c>
      <c r="D102">
        <f t="shared" si="7"/>
        <v>1.0046434836446188</v>
      </c>
      <c r="E102" s="3">
        <f t="shared" si="6"/>
        <v>4.6434836446187511E-3</v>
      </c>
      <c r="F102" s="4">
        <f>GEOMEAN(D$5:D102)-1</f>
        <v>3.2587571577096242E-3</v>
      </c>
    </row>
    <row r="103" spans="1:6" x14ac:dyDescent="0.35">
      <c r="B103" t="s">
        <v>3</v>
      </c>
      <c r="C103">
        <v>97.81</v>
      </c>
      <c r="D103">
        <f t="shared" si="7"/>
        <v>1.0046220213640098</v>
      </c>
      <c r="E103" s="3">
        <f t="shared" si="6"/>
        <v>4.6220213640097985E-3</v>
      </c>
      <c r="F103" s="4">
        <f>GEOMEAN(D$5:D103)-1</f>
        <v>3.2725182502486572E-3</v>
      </c>
    </row>
    <row r="104" spans="1:6" x14ac:dyDescent="0.35">
      <c r="A104">
        <v>2016</v>
      </c>
      <c r="B104" t="s">
        <v>4</v>
      </c>
      <c r="C104">
        <v>98.76</v>
      </c>
      <c r="D104">
        <f t="shared" si="7"/>
        <v>1.0097127083120336</v>
      </c>
      <c r="E104" s="3">
        <f t="shared" si="6"/>
        <v>9.7127083120336355E-3</v>
      </c>
      <c r="F104" s="4">
        <f>GEOMEAN(D$5:D104)-1</f>
        <v>3.3367163813018408E-3</v>
      </c>
    </row>
    <row r="105" spans="1:6" x14ac:dyDescent="0.35">
      <c r="B105" t="s">
        <v>5</v>
      </c>
      <c r="C105">
        <v>99.08</v>
      </c>
      <c r="D105">
        <f t="shared" si="7"/>
        <v>1.0032401782098015</v>
      </c>
      <c r="E105" s="3">
        <f t="shared" si="6"/>
        <v>3.240178209801492E-3</v>
      </c>
      <c r="F105" s="4">
        <f>GEOMEAN(D$5:D105)-1</f>
        <v>3.3357605122907863E-3</v>
      </c>
    </row>
    <row r="106" spans="1:6" x14ac:dyDescent="0.35">
      <c r="B106" t="s">
        <v>6</v>
      </c>
      <c r="C106">
        <v>99.38</v>
      </c>
      <c r="D106">
        <f t="shared" si="7"/>
        <v>1.0030278562777553</v>
      </c>
      <c r="E106" s="3">
        <f t="shared" si="6"/>
        <v>3.0278562777552587E-3</v>
      </c>
      <c r="F106" s="4">
        <f>GEOMEAN(D$5:D106)-1</f>
        <v>3.3327413845869458E-3</v>
      </c>
    </row>
    <row r="107" spans="1:6" x14ac:dyDescent="0.35">
      <c r="B107" t="s">
        <v>3</v>
      </c>
      <c r="C107">
        <v>99.78</v>
      </c>
      <c r="D107">
        <f t="shared" si="7"/>
        <v>1.0040249547192595</v>
      </c>
      <c r="E107" s="3">
        <f t="shared" si="6"/>
        <v>4.0249547192594548E-3</v>
      </c>
      <c r="F107" s="4">
        <f>GEOMEAN(D$5:D107)-1</f>
        <v>3.339459607667461E-3</v>
      </c>
    </row>
    <row r="108" spans="1:6" x14ac:dyDescent="0.35">
      <c r="A108">
        <v>2017</v>
      </c>
      <c r="B108" t="s">
        <v>4</v>
      </c>
      <c r="C108">
        <v>100.97</v>
      </c>
      <c r="D108">
        <f t="shared" si="7"/>
        <v>1.0119262377229905</v>
      </c>
      <c r="E108" s="3">
        <f t="shared" si="6"/>
        <v>1.1926237722990507E-2</v>
      </c>
      <c r="F108" s="4">
        <f>GEOMEAN(D$5:D108)-1</f>
        <v>3.4216768486048377E-3</v>
      </c>
    </row>
    <row r="109" spans="1:6" x14ac:dyDescent="0.35">
      <c r="B109" t="s">
        <v>5</v>
      </c>
      <c r="C109">
        <v>101.85</v>
      </c>
      <c r="D109">
        <f t="shared" si="7"/>
        <v>1.0087154600376349</v>
      </c>
      <c r="E109" s="3">
        <f t="shared" si="6"/>
        <v>8.7154600376349034E-3</v>
      </c>
      <c r="F109" s="4">
        <f>GEOMEAN(D$5:D109)-1</f>
        <v>3.4719625640171614E-3</v>
      </c>
    </row>
    <row r="110" spans="1:6" x14ac:dyDescent="0.35">
      <c r="B110" t="s">
        <v>6</v>
      </c>
      <c r="C110">
        <v>102.56</v>
      </c>
      <c r="D110">
        <f t="shared" si="7"/>
        <v>1.0069710358370152</v>
      </c>
      <c r="E110" s="3">
        <f t="shared" si="6"/>
        <v>6.9710358370151937E-3</v>
      </c>
      <c r="F110" s="4">
        <f>GEOMEAN(D$5:D110)-1</f>
        <v>3.5049158111393197E-3</v>
      </c>
    </row>
    <row r="111" spans="1:6" x14ac:dyDescent="0.35">
      <c r="B111" t="s">
        <v>3</v>
      </c>
      <c r="C111">
        <v>103.5399934858425</v>
      </c>
      <c r="D111">
        <f t="shared" si="7"/>
        <v>1.0095553186997124</v>
      </c>
      <c r="E111" s="3">
        <f t="shared" si="6"/>
        <v>9.5553186997123785E-3</v>
      </c>
      <c r="F111" s="4">
        <f>GEOMEAN(D$5:D111)-1</f>
        <v>3.5612934332043267E-3</v>
      </c>
    </row>
    <row r="112" spans="1:6" x14ac:dyDescent="0.35">
      <c r="A112">
        <v>2018</v>
      </c>
      <c r="B112" t="s">
        <v>4</v>
      </c>
      <c r="C112">
        <v>103.03747509093373</v>
      </c>
      <c r="D112">
        <f t="shared" si="7"/>
        <v>0.99514662520258423</v>
      </c>
      <c r="E112" s="3">
        <f t="shared" si="6"/>
        <v>-4.8533747974157659E-3</v>
      </c>
      <c r="F112" s="4">
        <f>GEOMEAN(D$5:D112)-1</f>
        <v>3.4830544057358193E-3</v>
      </c>
    </row>
    <row r="113" spans="1:6" x14ac:dyDescent="0.35">
      <c r="B113" t="s">
        <v>5</v>
      </c>
      <c r="C113">
        <v>103.78745815545827</v>
      </c>
      <c r="D113">
        <f t="shared" si="7"/>
        <v>1.0072787407092678</v>
      </c>
      <c r="E113" s="3">
        <f t="shared" si="6"/>
        <v>7.2787407092678169E-3</v>
      </c>
      <c r="F113" s="4">
        <f>GEOMEAN(D$5:D113)-1</f>
        <v>3.5178121245618144E-3</v>
      </c>
    </row>
    <row r="114" spans="1:6" x14ac:dyDescent="0.35">
      <c r="B114" t="s">
        <v>6</v>
      </c>
      <c r="C114">
        <v>103.03747393141413</v>
      </c>
      <c r="D114">
        <f t="shared" si="7"/>
        <v>0.99277384534342505</v>
      </c>
      <c r="E114" s="3">
        <f t="shared" si="6"/>
        <v>-7.2261546565749457E-3</v>
      </c>
      <c r="F114" s="4">
        <f>GEOMEAN(D$5:D114)-1</f>
        <v>3.4196178862828663E-3</v>
      </c>
    </row>
    <row r="115" spans="1:6" x14ac:dyDescent="0.35">
      <c r="B115" t="s">
        <v>3</v>
      </c>
      <c r="C115">
        <v>103.68745886749555</v>
      </c>
      <c r="D115">
        <f t="shared" si="7"/>
        <v>1.0063082382678954</v>
      </c>
      <c r="E115" s="3">
        <f t="shared" si="6"/>
        <v>6.3082382678953941E-3</v>
      </c>
      <c r="F115" s="4">
        <f>GEOMEAN(D$5:D115)-1</f>
        <v>3.4456044434840738E-3</v>
      </c>
    </row>
    <row r="116" spans="1:6" x14ac:dyDescent="0.35">
      <c r="A116">
        <v>2019</v>
      </c>
      <c r="B116" t="s">
        <v>4</v>
      </c>
      <c r="C116">
        <v>104.26744012773257</v>
      </c>
      <c r="D116">
        <f t="shared" si="7"/>
        <v>1.0055935526491993</v>
      </c>
      <c r="E116" s="3">
        <f t="shared" si="6"/>
        <v>5.5935526491992515E-3</v>
      </c>
      <c r="F116" s="4">
        <f>GEOMEAN(D$5:D116)-1</f>
        <v>3.4647622385188814E-3</v>
      </c>
    </row>
    <row r="117" spans="1:6" x14ac:dyDescent="0.35">
      <c r="B117" t="s">
        <v>5</v>
      </c>
      <c r="C117">
        <v>104.33744612261614</v>
      </c>
      <c r="D117">
        <f t="shared" si="7"/>
        <v>1.0006714080138326</v>
      </c>
      <c r="E117" s="3">
        <f t="shared" si="6"/>
        <v>6.7140801383258619E-4</v>
      </c>
      <c r="F117" s="4">
        <f>GEOMEAN(D$5:D117)-1</f>
        <v>3.4400081243963765E-3</v>
      </c>
    </row>
    <row r="118" spans="1:6" x14ac:dyDescent="0.35">
      <c r="B118" t="s">
        <v>6</v>
      </c>
      <c r="C118">
        <v>104.61743415704335</v>
      </c>
      <c r="D118">
        <f t="shared" si="7"/>
        <v>1.0026834856020739</v>
      </c>
      <c r="E118" s="3">
        <f t="shared" si="6"/>
        <v>2.6834856020738762E-3</v>
      </c>
      <c r="F118" s="4">
        <f>GEOMEAN(D$5:D118)-1</f>
        <v>3.4333694810244619E-3</v>
      </c>
    </row>
    <row r="119" spans="1:6" x14ac:dyDescent="0.35">
      <c r="B119" t="s">
        <v>3</v>
      </c>
      <c r="C119">
        <v>104.57744232659142</v>
      </c>
      <c r="D119">
        <f t="shared" si="7"/>
        <v>0.99961773263917086</v>
      </c>
      <c r="E119" s="3">
        <f t="shared" si="6"/>
        <v>-3.8226736082913604E-4</v>
      </c>
      <c r="F119" s="4">
        <f>GEOMEAN(D$5:D119)-1</f>
        <v>3.4001273367116891E-3</v>
      </c>
    </row>
    <row r="120" spans="1:6" x14ac:dyDescent="0.35">
      <c r="A120">
        <v>2020</v>
      </c>
      <c r="B120" t="s">
        <v>4</v>
      </c>
      <c r="C120">
        <v>102.27493558883408</v>
      </c>
      <c r="D120">
        <f t="shared" si="7"/>
        <v>0.97798275912536947</v>
      </c>
      <c r="E120" s="3">
        <f t="shared" si="6"/>
        <v>-2.2017240874630528E-2</v>
      </c>
      <c r="F120" s="4">
        <f>GEOMEAN(D$5:D120)-1</f>
        <v>3.1782136307592079E-3</v>
      </c>
    </row>
    <row r="121" spans="1:6" x14ac:dyDescent="0.35">
      <c r="B121" t="s">
        <v>5</v>
      </c>
      <c r="C121">
        <v>93.175379547130504</v>
      </c>
      <c r="D121">
        <f t="shared" si="7"/>
        <v>0.91102848425849292</v>
      </c>
      <c r="E121" s="3">
        <f t="shared" si="6"/>
        <v>-8.8971515741507079E-2</v>
      </c>
      <c r="F121" s="4">
        <f>GEOMEAN(D$5:D121)-1</f>
        <v>2.3523954045829853E-3</v>
      </c>
    </row>
    <row r="122" spans="1:6" x14ac:dyDescent="0.35">
      <c r="B122" t="s">
        <v>6</v>
      </c>
      <c r="C122">
        <v>101.2849748726476</v>
      </c>
      <c r="D122">
        <f t="shared" si="7"/>
        <v>1.0870358174544923</v>
      </c>
      <c r="E122" s="3">
        <f t="shared" si="6"/>
        <v>8.7035817454492292E-2</v>
      </c>
      <c r="F122" s="4">
        <f>GEOMEAN(D$5:D122)-1</f>
        <v>3.0415789742921362E-3</v>
      </c>
    </row>
    <row r="123" spans="1:6" x14ac:dyDescent="0.35">
      <c r="B123" t="s">
        <v>3</v>
      </c>
      <c r="C123">
        <v>102.43491914391592</v>
      </c>
      <c r="D123">
        <f t="shared" si="7"/>
        <v>1.0113535524169723</v>
      </c>
      <c r="E123" s="3">
        <f t="shared" si="6"/>
        <v>1.1353552416972335E-2</v>
      </c>
      <c r="F123" s="4">
        <f>GEOMEAN(D$5:D123)-1</f>
        <v>3.1111420824101454E-3</v>
      </c>
    </row>
    <row r="124" spans="1:6" x14ac:dyDescent="0.35">
      <c r="A124">
        <v>2021</v>
      </c>
      <c r="B124" t="s">
        <v>4</v>
      </c>
      <c r="C124">
        <v>101.29506733110665</v>
      </c>
      <c r="D124">
        <f t="shared" si="7"/>
        <v>0.98887242922300911</v>
      </c>
      <c r="E124" s="3">
        <f t="shared" si="6"/>
        <v>-1.1127570776990892E-2</v>
      </c>
      <c r="F124" s="4">
        <f>GEOMEAN(D$5:D124)-1</f>
        <v>2.9916430714518327E-3</v>
      </c>
    </row>
    <row r="125" spans="1:6" x14ac:dyDescent="0.35">
      <c r="B125" t="s">
        <v>5</v>
      </c>
      <c r="C125">
        <v>103.87494158903135</v>
      </c>
      <c r="D125">
        <f t="shared" si="7"/>
        <v>1.0254689031351525</v>
      </c>
      <c r="E125" s="3">
        <f t="shared" si="6"/>
        <v>2.5468903135152487E-2</v>
      </c>
      <c r="F125" s="4">
        <f>GEOMEAN(D$5:D125)-1</f>
        <v>3.1753714725295534E-3</v>
      </c>
    </row>
    <row r="126" spans="1:6" x14ac:dyDescent="0.35">
      <c r="B126" t="s">
        <v>6</v>
      </c>
      <c r="C126">
        <v>103.91494269563992</v>
      </c>
      <c r="D126">
        <f t="shared" si="7"/>
        <v>1.000385089088828</v>
      </c>
      <c r="E126" s="3">
        <f t="shared" si="6"/>
        <v>3.8508908882795012E-4</v>
      </c>
      <c r="F126" s="4">
        <f>GEOMEAN(D$5:D126)-1</f>
        <v>3.1524687002817409E-3</v>
      </c>
    </row>
    <row r="127" spans="1:6" x14ac:dyDescent="0.35">
      <c r="B127" t="s">
        <v>3</v>
      </c>
      <c r="C127">
        <v>104.55491286107441</v>
      </c>
      <c r="D127">
        <f t="shared" si="7"/>
        <v>1.0061585961444344</v>
      </c>
      <c r="E127" s="3">
        <f t="shared" si="6"/>
        <v>6.1585961444343695E-3</v>
      </c>
      <c r="F127" s="4">
        <f>GEOMEAN(D$5:D127)-1</f>
        <v>3.1768725111032126E-3</v>
      </c>
    </row>
    <row r="128" spans="1:6" x14ac:dyDescent="0.35">
      <c r="A128">
        <v>2022</v>
      </c>
      <c r="B128" t="s">
        <v>4</v>
      </c>
      <c r="C128">
        <v>104.74493377097959</v>
      </c>
      <c r="D128">
        <f t="shared" si="7"/>
        <v>1.00181742688799</v>
      </c>
      <c r="E128" s="3">
        <f t="shared" si="6"/>
        <v>1.8174268879900257E-3</v>
      </c>
      <c r="F128" s="4">
        <f>GEOMEAN(D$5:D128)-1</f>
        <v>3.1659018648322323E-3</v>
      </c>
    </row>
    <row r="129" spans="1:7" x14ac:dyDescent="0.35">
      <c r="B129" t="s">
        <v>5</v>
      </c>
      <c r="C129">
        <v>104.72493669623405</v>
      </c>
      <c r="D129">
        <f t="shared" si="7"/>
        <v>0.99980908790501266</v>
      </c>
      <c r="E129" s="3">
        <f t="shared" si="6"/>
        <v>-1.9091209498733885E-4</v>
      </c>
      <c r="F129" s="4">
        <f>GEOMEAN(D$5:D129)-1</f>
        <v>3.1390026827633477E-3</v>
      </c>
    </row>
    <row r="130" spans="1:7" x14ac:dyDescent="0.35">
      <c r="B130" t="s">
        <v>6</v>
      </c>
      <c r="C130">
        <v>105.34490978692298</v>
      </c>
      <c r="D130">
        <f t="shared" si="7"/>
        <v>1.0059200139932978</v>
      </c>
      <c r="E130" s="3">
        <f t="shared" si="6"/>
        <v>5.9200139932977791E-3</v>
      </c>
      <c r="F130" s="4">
        <f>GEOMEAN(D$5:D130)-1</f>
        <v>3.1610439051379391E-3</v>
      </c>
    </row>
    <row r="131" spans="1:7" x14ac:dyDescent="0.35">
      <c r="B131" t="s">
        <v>3</v>
      </c>
      <c r="C131">
        <v>104.80493195233373</v>
      </c>
      <c r="D131">
        <f t="shared" si="7"/>
        <v>0.99487419149457301</v>
      </c>
      <c r="E131" s="3">
        <f t="shared" si="6"/>
        <v>-5.1258085054269875E-3</v>
      </c>
      <c r="F131" s="4">
        <f>GEOMEAN(D$5:D131)-1</f>
        <v>3.0955242350392265E-3</v>
      </c>
    </row>
    <row r="132" spans="1:7" x14ac:dyDescent="0.35">
      <c r="A132">
        <v>2023</v>
      </c>
      <c r="B132" t="s">
        <v>4</v>
      </c>
      <c r="C132">
        <v>104.95742037282464</v>
      </c>
      <c r="D132">
        <f t="shared" si="7"/>
        <v>1.0014549737083009</v>
      </c>
      <c r="E132" s="3">
        <f t="shared" si="6"/>
        <v>1.454973708300944E-3</v>
      </c>
      <c r="F132" s="4">
        <f>GEOMEAN(D$5:D132)-1</f>
        <v>3.082697023761849E-3</v>
      </c>
    </row>
    <row r="133" spans="1:7" x14ac:dyDescent="0.35">
      <c r="B133" t="s">
        <v>5</v>
      </c>
      <c r="C133">
        <v>104.79742754158613</v>
      </c>
      <c r="D133">
        <f t="shared" ref="D133:D137" si="8">C133/C132</f>
        <v>0.99847564059148752</v>
      </c>
      <c r="E133" s="3">
        <f t="shared" si="6"/>
        <v>-1.5243594085124768E-3</v>
      </c>
      <c r="F133" s="4">
        <f>GEOMEAN(D$5:D133)-1</f>
        <v>3.0469017802170484E-3</v>
      </c>
    </row>
    <row r="134" spans="1:7" x14ac:dyDescent="0.35">
      <c r="B134" t="s">
        <v>6</v>
      </c>
      <c r="C134">
        <v>104.99742959607032</v>
      </c>
      <c r="D134">
        <f t="shared" si="8"/>
        <v>1.0019084633962492</v>
      </c>
      <c r="E134" s="3">
        <f t="shared" ref="E134:E137" si="9">D134-1</f>
        <v>1.9084633962491715E-3</v>
      </c>
      <c r="F134" s="4">
        <f>GEOMEAN(D$5:D134)-1</f>
        <v>3.0381396267520344E-3</v>
      </c>
      <c r="G134" s="1"/>
    </row>
    <row r="135" spans="1:7" x14ac:dyDescent="0.35">
      <c r="B135" t="s">
        <v>3</v>
      </c>
      <c r="C135">
        <v>104.60743793870971</v>
      </c>
      <c r="D135">
        <f t="shared" si="8"/>
        <v>0.99628570281328865</v>
      </c>
      <c r="E135" s="3">
        <f t="shared" si="9"/>
        <v>-3.7142971867113461E-3</v>
      </c>
      <c r="F135" s="4">
        <f>GEOMEAN(D$5:D135)-1</f>
        <v>2.9864213571910714E-3</v>
      </c>
    </row>
    <row r="136" spans="1:7" x14ac:dyDescent="0.35">
      <c r="A136">
        <v>2024</v>
      </c>
      <c r="B136" t="s">
        <v>4</v>
      </c>
      <c r="C136">
        <v>104.84742486652831</v>
      </c>
      <c r="D136">
        <f t="shared" si="8"/>
        <v>1.0022941669593248</v>
      </c>
      <c r="E136" s="3">
        <f t="shared" si="9"/>
        <v>2.2941669593248282E-3</v>
      </c>
      <c r="F136" s="4">
        <f>GEOMEAN(D$5:D136)-1</f>
        <v>2.9811752087711696E-3</v>
      </c>
    </row>
    <row r="137" spans="1:7" x14ac:dyDescent="0.35">
      <c r="B137" t="s">
        <v>5</v>
      </c>
      <c r="C137">
        <v>104.77743162636017</v>
      </c>
      <c r="D137">
        <f t="shared" si="8"/>
        <v>0.99933242766565566</v>
      </c>
      <c r="E137" s="3">
        <f t="shared" si="9"/>
        <v>-6.6757233434433516E-4</v>
      </c>
      <c r="F137" s="4">
        <f>GEOMEAN(D$5:D137)-1</f>
        <v>2.9536913704717449E-3</v>
      </c>
    </row>
    <row r="138" spans="1:7" x14ac:dyDescent="0.35">
      <c r="B138" t="s">
        <v>6</v>
      </c>
    </row>
    <row r="139" spans="1:7" x14ac:dyDescent="0.35">
      <c r="B139" t="s">
        <v>3</v>
      </c>
    </row>
    <row r="140" spans="1:7" x14ac:dyDescent="0.35">
      <c r="B140" t="s">
        <v>4</v>
      </c>
    </row>
    <row r="141" spans="1:7" x14ac:dyDescent="0.35">
      <c r="B141" t="s">
        <v>5</v>
      </c>
    </row>
    <row r="142" spans="1:7" x14ac:dyDescent="0.35">
      <c r="B142" t="s">
        <v>6</v>
      </c>
    </row>
    <row r="143" spans="1:7" x14ac:dyDescent="0.35">
      <c r="B143" t="s">
        <v>3</v>
      </c>
    </row>
    <row r="144" spans="1:7" x14ac:dyDescent="0.35">
      <c r="B144" t="s">
        <v>4</v>
      </c>
    </row>
    <row r="145" spans="2:2" x14ac:dyDescent="0.35">
      <c r="B145" t="s">
        <v>5</v>
      </c>
    </row>
    <row r="146" spans="2:2" x14ac:dyDescent="0.35">
      <c r="B146" t="s">
        <v>6</v>
      </c>
    </row>
    <row r="147" spans="2:2" x14ac:dyDescent="0.35">
      <c r="B147" t="s">
        <v>3</v>
      </c>
    </row>
  </sheetData>
  <pageMargins left="0.7" right="0.7" top="0.78740157499999996" bottom="0.78740157499999996" header="0.3" footer="0.3"/>
  <pageSetup paperSize="9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4E1225-D945-463E-B7A1-D11746E2ECAE}">
  <dimension ref="A1:I928"/>
  <sheetViews>
    <sheetView workbookViewId="0">
      <selection activeCell="I6" sqref="I6"/>
    </sheetView>
  </sheetViews>
  <sheetFormatPr baseColWidth="10" defaultRowHeight="14.5" x14ac:dyDescent="0.35"/>
  <sheetData>
    <row r="1" spans="1:9" x14ac:dyDescent="0.35">
      <c r="A1" t="s">
        <v>26</v>
      </c>
      <c r="C1" t="s">
        <v>27</v>
      </c>
    </row>
    <row r="2" spans="1:9" x14ac:dyDescent="0.35">
      <c r="A2" t="s">
        <v>28</v>
      </c>
      <c r="B2" t="s">
        <v>29</v>
      </c>
      <c r="C2" t="s">
        <v>28</v>
      </c>
      <c r="D2" t="s">
        <v>30</v>
      </c>
    </row>
    <row r="3" spans="1:9" x14ac:dyDescent="0.35">
      <c r="A3" t="s">
        <v>39</v>
      </c>
      <c r="B3" t="s">
        <v>31</v>
      </c>
      <c r="C3" t="s">
        <v>39</v>
      </c>
      <c r="D3" t="s">
        <v>31</v>
      </c>
    </row>
    <row r="4" spans="1:9" x14ac:dyDescent="0.35">
      <c r="A4" s="10">
        <v>17168</v>
      </c>
      <c r="B4" t="s">
        <v>32</v>
      </c>
      <c r="C4" s="10">
        <v>17533</v>
      </c>
      <c r="D4" t="s">
        <v>40</v>
      </c>
      <c r="F4" t="s">
        <v>18</v>
      </c>
      <c r="G4">
        <f>SLOPE(G8:G312,F8:F312)</f>
        <v>-0.4733806186786037</v>
      </c>
      <c r="H4" t="s">
        <v>43</v>
      </c>
      <c r="I4">
        <f>1/G4</f>
        <v>-2.1124650240041585</v>
      </c>
    </row>
    <row r="5" spans="1:9" x14ac:dyDescent="0.35">
      <c r="A5" t="s">
        <v>33</v>
      </c>
      <c r="C5" t="s">
        <v>34</v>
      </c>
      <c r="F5" t="s">
        <v>20</v>
      </c>
      <c r="G5">
        <f>INTERCEPT(G8:G312,F8:F312)</f>
        <v>0.36836305019097781</v>
      </c>
      <c r="H5" s="12" t="s">
        <v>44</v>
      </c>
      <c r="I5">
        <f>-G5/G4</f>
        <v>0.77815405966392903</v>
      </c>
    </row>
    <row r="6" spans="1:9" x14ac:dyDescent="0.35">
      <c r="A6" t="s">
        <v>35</v>
      </c>
      <c r="C6" t="s">
        <v>36</v>
      </c>
      <c r="F6" t="s">
        <v>24</v>
      </c>
      <c r="G6">
        <f>RSQ(G8:G312,F8:F312)</f>
        <v>0.56872420139974922</v>
      </c>
    </row>
    <row r="7" spans="1:9" x14ac:dyDescent="0.35">
      <c r="A7" t="s">
        <v>37</v>
      </c>
      <c r="B7" t="s">
        <v>38</v>
      </c>
      <c r="C7" t="s">
        <v>37</v>
      </c>
      <c r="D7" t="s">
        <v>38</v>
      </c>
      <c r="F7" t="s">
        <v>41</v>
      </c>
      <c r="G7" t="s">
        <v>42</v>
      </c>
    </row>
    <row r="8" spans="1:9" x14ac:dyDescent="0.35">
      <c r="A8" s="8">
        <v>17168</v>
      </c>
      <c r="B8" s="9">
        <v>2182.681</v>
      </c>
      <c r="C8" s="8">
        <v>17533</v>
      </c>
      <c r="D8" s="9">
        <v>3.7</v>
      </c>
      <c r="E8" s="8">
        <f>C9</f>
        <v>17624</v>
      </c>
      <c r="F8" s="11">
        <f>(B13/B12-1)*100</f>
        <v>1.6523774357252607</v>
      </c>
      <c r="G8">
        <f>D9-D8</f>
        <v>0</v>
      </c>
    </row>
    <row r="9" spans="1:9" x14ac:dyDescent="0.35">
      <c r="A9" s="8">
        <v>17258</v>
      </c>
      <c r="B9" s="9">
        <v>2176.8919999999998</v>
      </c>
      <c r="C9" s="8">
        <v>17624</v>
      </c>
      <c r="D9" s="9">
        <v>3.7</v>
      </c>
      <c r="E9" s="8">
        <f t="shared" ref="E9:E72" si="0">C10</f>
        <v>17715</v>
      </c>
      <c r="F9" s="11">
        <f t="shared" ref="F9:F72" si="1">(B14/B13-1)*100</f>
        <v>0.57451826994452393</v>
      </c>
      <c r="G9">
        <f t="shared" ref="G9:G72" si="2">D10-D9</f>
        <v>9.9999999999999645E-2</v>
      </c>
    </row>
    <row r="10" spans="1:9" x14ac:dyDescent="0.35">
      <c r="A10" s="8">
        <v>17349</v>
      </c>
      <c r="B10" s="9">
        <v>2172.4319999999998</v>
      </c>
      <c r="C10" s="8">
        <v>17715</v>
      </c>
      <c r="D10" s="9">
        <v>3.8</v>
      </c>
      <c r="E10" s="8">
        <f t="shared" si="0"/>
        <v>17807</v>
      </c>
      <c r="F10" s="11">
        <f t="shared" si="1"/>
        <v>0.1132864872891215</v>
      </c>
      <c r="G10">
        <f t="shared" si="2"/>
        <v>0</v>
      </c>
    </row>
    <row r="11" spans="1:9" x14ac:dyDescent="0.35">
      <c r="A11" s="8">
        <v>17441</v>
      </c>
      <c r="B11" s="9">
        <v>2206.4520000000002</v>
      </c>
      <c r="C11" s="8">
        <v>17807</v>
      </c>
      <c r="D11" s="9">
        <v>3.8</v>
      </c>
      <c r="E11" s="8">
        <f t="shared" si="0"/>
        <v>17899</v>
      </c>
      <c r="F11" s="11">
        <f t="shared" si="1"/>
        <v>-1.3766138361970492</v>
      </c>
      <c r="G11">
        <f t="shared" si="2"/>
        <v>0.90000000000000036</v>
      </c>
    </row>
    <row r="12" spans="1:9" x14ac:dyDescent="0.35">
      <c r="A12" s="8">
        <v>17533</v>
      </c>
      <c r="B12" s="9">
        <v>2239.6819999999998</v>
      </c>
      <c r="C12" s="8">
        <v>17899</v>
      </c>
      <c r="D12" s="9">
        <v>4.7</v>
      </c>
      <c r="E12" s="8">
        <f t="shared" si="0"/>
        <v>17989</v>
      </c>
      <c r="F12" s="11">
        <f t="shared" si="1"/>
        <v>-0.33965747629053356</v>
      </c>
      <c r="G12">
        <f t="shared" si="2"/>
        <v>1.2000000000000002</v>
      </c>
    </row>
    <row r="13" spans="1:9" x14ac:dyDescent="0.35">
      <c r="A13" s="8">
        <v>17624</v>
      </c>
      <c r="B13" s="9">
        <v>2276.69</v>
      </c>
      <c r="C13" s="8">
        <v>17989</v>
      </c>
      <c r="D13" s="9">
        <v>5.9</v>
      </c>
      <c r="E13" s="8">
        <f t="shared" si="0"/>
        <v>18080</v>
      </c>
      <c r="F13" s="11">
        <f t="shared" si="1"/>
        <v>1.0339403708977013</v>
      </c>
      <c r="G13">
        <f t="shared" si="2"/>
        <v>0.79999999999999982</v>
      </c>
    </row>
    <row r="14" spans="1:9" x14ac:dyDescent="0.35">
      <c r="A14" s="8">
        <v>17715</v>
      </c>
      <c r="B14" s="9">
        <v>2289.77</v>
      </c>
      <c r="C14" s="8">
        <v>18080</v>
      </c>
      <c r="D14" s="9">
        <v>6.7</v>
      </c>
      <c r="E14" s="8">
        <f t="shared" si="0"/>
        <v>18172</v>
      </c>
      <c r="F14" s="11">
        <f t="shared" si="1"/>
        <v>-0.83780525947715345</v>
      </c>
      <c r="G14">
        <f t="shared" si="2"/>
        <v>0.29999999999999982</v>
      </c>
    </row>
    <row r="15" spans="1:9" x14ac:dyDescent="0.35">
      <c r="A15" s="8">
        <v>17807</v>
      </c>
      <c r="B15" s="9">
        <v>2292.364</v>
      </c>
      <c r="C15" s="8">
        <v>18172</v>
      </c>
      <c r="D15" s="9">
        <v>7</v>
      </c>
      <c r="E15" s="8">
        <f t="shared" si="0"/>
        <v>18264</v>
      </c>
      <c r="F15" s="11">
        <f t="shared" si="1"/>
        <v>3.9316863298236138</v>
      </c>
      <c r="G15">
        <f t="shared" si="2"/>
        <v>-0.59999999999999964</v>
      </c>
    </row>
    <row r="16" spans="1:9" x14ac:dyDescent="0.35">
      <c r="A16" s="8">
        <v>17899</v>
      </c>
      <c r="B16" s="9">
        <v>2260.8069999999998</v>
      </c>
      <c r="C16" s="8">
        <v>18264</v>
      </c>
      <c r="D16" s="9">
        <v>6.4</v>
      </c>
      <c r="E16" s="8">
        <f t="shared" si="0"/>
        <v>18354</v>
      </c>
      <c r="F16" s="11">
        <f t="shared" si="1"/>
        <v>3.0509303935375431</v>
      </c>
      <c r="G16">
        <f t="shared" si="2"/>
        <v>-0.80000000000000071</v>
      </c>
    </row>
    <row r="17" spans="1:7" x14ac:dyDescent="0.35">
      <c r="A17" s="8">
        <v>17989</v>
      </c>
      <c r="B17" s="9">
        <v>2253.1280000000002</v>
      </c>
      <c r="C17" s="8">
        <v>18354</v>
      </c>
      <c r="D17" s="9">
        <v>5.6</v>
      </c>
      <c r="E17" s="8">
        <f t="shared" si="0"/>
        <v>18445</v>
      </c>
      <c r="F17" s="11">
        <f t="shared" si="1"/>
        <v>3.8650657944262479</v>
      </c>
      <c r="G17">
        <f t="shared" si="2"/>
        <v>-1</v>
      </c>
    </row>
    <row r="18" spans="1:7" x14ac:dyDescent="0.35">
      <c r="A18" s="8">
        <v>18080</v>
      </c>
      <c r="B18" s="9">
        <v>2276.424</v>
      </c>
      <c r="C18" s="8">
        <v>18445</v>
      </c>
      <c r="D18" s="9">
        <v>4.5999999999999996</v>
      </c>
      <c r="E18" s="8">
        <f t="shared" si="0"/>
        <v>18537</v>
      </c>
      <c r="F18" s="11">
        <f t="shared" si="1"/>
        <v>1.9149569097859143</v>
      </c>
      <c r="G18">
        <f t="shared" si="2"/>
        <v>-0.39999999999999947</v>
      </c>
    </row>
    <row r="19" spans="1:7" x14ac:dyDescent="0.35">
      <c r="A19" s="8">
        <v>18172</v>
      </c>
      <c r="B19" s="9">
        <v>2257.3519999999999</v>
      </c>
      <c r="C19" s="8">
        <v>18537</v>
      </c>
      <c r="D19" s="9">
        <v>4.2</v>
      </c>
      <c r="E19" s="8">
        <f t="shared" si="0"/>
        <v>18629</v>
      </c>
      <c r="F19" s="11">
        <f t="shared" si="1"/>
        <v>1.3579559974273403</v>
      </c>
      <c r="G19">
        <f t="shared" si="2"/>
        <v>-0.70000000000000018</v>
      </c>
    </row>
    <row r="20" spans="1:7" x14ac:dyDescent="0.35">
      <c r="A20" s="8">
        <v>18264</v>
      </c>
      <c r="B20" s="9">
        <v>2346.1039999999998</v>
      </c>
      <c r="C20" s="8">
        <v>18629</v>
      </c>
      <c r="D20" s="9">
        <v>3.5</v>
      </c>
      <c r="E20" s="8">
        <f t="shared" si="0"/>
        <v>18719</v>
      </c>
      <c r="F20" s="11">
        <f t="shared" si="1"/>
        <v>1.7321346031001994</v>
      </c>
      <c r="G20">
        <f t="shared" si="2"/>
        <v>-0.39999999999999991</v>
      </c>
    </row>
    <row r="21" spans="1:7" x14ac:dyDescent="0.35">
      <c r="A21" s="8">
        <v>18354</v>
      </c>
      <c r="B21" s="9">
        <v>2417.6819999999998</v>
      </c>
      <c r="C21" s="8">
        <v>18719</v>
      </c>
      <c r="D21" s="9">
        <v>3.1</v>
      </c>
      <c r="E21" s="8">
        <f t="shared" si="0"/>
        <v>18810</v>
      </c>
      <c r="F21" s="11">
        <f t="shared" si="1"/>
        <v>2.0599886770917175</v>
      </c>
      <c r="G21">
        <f t="shared" si="2"/>
        <v>0.10000000000000009</v>
      </c>
    </row>
    <row r="22" spans="1:7" x14ac:dyDescent="0.35">
      <c r="A22" s="8">
        <v>18445</v>
      </c>
      <c r="B22" s="9">
        <v>2511.127</v>
      </c>
      <c r="C22" s="8">
        <v>18810</v>
      </c>
      <c r="D22" s="9">
        <v>3.2</v>
      </c>
      <c r="E22" s="8">
        <f t="shared" si="0"/>
        <v>18902</v>
      </c>
      <c r="F22" s="11">
        <f t="shared" si="1"/>
        <v>0.21895406271732476</v>
      </c>
      <c r="G22">
        <f t="shared" si="2"/>
        <v>0.19999999999999973</v>
      </c>
    </row>
    <row r="23" spans="1:7" x14ac:dyDescent="0.35">
      <c r="A23" s="8">
        <v>18537</v>
      </c>
      <c r="B23" s="9">
        <v>2559.2139999999999</v>
      </c>
      <c r="C23" s="8">
        <v>18902</v>
      </c>
      <c r="D23" s="9">
        <v>3.4</v>
      </c>
      <c r="E23" s="8">
        <f t="shared" si="0"/>
        <v>18994</v>
      </c>
      <c r="F23" s="11">
        <f t="shared" si="1"/>
        <v>1.0669261057901114</v>
      </c>
      <c r="G23">
        <f t="shared" si="2"/>
        <v>-0.29999999999999982</v>
      </c>
    </row>
    <row r="24" spans="1:7" x14ac:dyDescent="0.35">
      <c r="A24" s="8">
        <v>18629</v>
      </c>
      <c r="B24" s="9">
        <v>2593.9670000000001</v>
      </c>
      <c r="C24" s="8">
        <v>18994</v>
      </c>
      <c r="D24" s="9">
        <v>3.1</v>
      </c>
      <c r="E24" s="8">
        <f t="shared" si="0"/>
        <v>19085</v>
      </c>
      <c r="F24" s="11">
        <f t="shared" si="1"/>
        <v>0.21429980124298975</v>
      </c>
      <c r="G24">
        <f t="shared" si="2"/>
        <v>-0.10000000000000009</v>
      </c>
    </row>
    <row r="25" spans="1:7" x14ac:dyDescent="0.35">
      <c r="A25" s="8">
        <v>18719</v>
      </c>
      <c r="B25" s="9">
        <v>2638.8980000000001</v>
      </c>
      <c r="C25" s="8">
        <v>19085</v>
      </c>
      <c r="D25" s="9">
        <v>3</v>
      </c>
      <c r="E25" s="8">
        <f t="shared" si="0"/>
        <v>19176</v>
      </c>
      <c r="F25" s="11">
        <f t="shared" si="1"/>
        <v>0.72123052161825463</v>
      </c>
      <c r="G25">
        <f t="shared" si="2"/>
        <v>0.20000000000000018</v>
      </c>
    </row>
    <row r="26" spans="1:7" x14ac:dyDescent="0.35">
      <c r="A26" s="8">
        <v>18810</v>
      </c>
      <c r="B26" s="9">
        <v>2693.259</v>
      </c>
      <c r="C26" s="8">
        <v>19176</v>
      </c>
      <c r="D26" s="9">
        <v>3.2</v>
      </c>
      <c r="E26" s="8">
        <f t="shared" si="0"/>
        <v>19268</v>
      </c>
      <c r="F26" s="11">
        <f t="shared" si="1"/>
        <v>3.2839455866805922</v>
      </c>
      <c r="G26">
        <f t="shared" si="2"/>
        <v>-0.40000000000000036</v>
      </c>
    </row>
    <row r="27" spans="1:7" x14ac:dyDescent="0.35">
      <c r="A27" s="8">
        <v>18902</v>
      </c>
      <c r="B27" s="9">
        <v>2699.1559999999999</v>
      </c>
      <c r="C27" s="8">
        <v>19268</v>
      </c>
      <c r="D27" s="9">
        <v>2.8</v>
      </c>
      <c r="E27" s="8">
        <f t="shared" si="0"/>
        <v>19360</v>
      </c>
      <c r="F27" s="11">
        <f t="shared" si="1"/>
        <v>1.8590399730515017</v>
      </c>
      <c r="G27">
        <f t="shared" si="2"/>
        <v>-9.9999999999999645E-2</v>
      </c>
    </row>
    <row r="28" spans="1:7" x14ac:dyDescent="0.35">
      <c r="A28" s="8">
        <v>18994</v>
      </c>
      <c r="B28" s="9">
        <v>2727.9540000000002</v>
      </c>
      <c r="C28" s="8">
        <v>19360</v>
      </c>
      <c r="D28" s="9">
        <v>2.7</v>
      </c>
      <c r="E28" s="8">
        <f t="shared" si="0"/>
        <v>19450</v>
      </c>
      <c r="F28" s="11">
        <f t="shared" si="1"/>
        <v>0.77309151339179927</v>
      </c>
      <c r="G28">
        <f t="shared" si="2"/>
        <v>-0.10000000000000009</v>
      </c>
    </row>
    <row r="29" spans="1:7" x14ac:dyDescent="0.35">
      <c r="A29" s="8">
        <v>19085</v>
      </c>
      <c r="B29" s="9">
        <v>2733.8</v>
      </c>
      <c r="C29" s="8">
        <v>19450</v>
      </c>
      <c r="D29" s="9">
        <v>2.6</v>
      </c>
      <c r="E29" s="8">
        <f t="shared" si="0"/>
        <v>19541</v>
      </c>
      <c r="F29" s="11">
        <f t="shared" si="1"/>
        <v>-0.56251597180878576</v>
      </c>
      <c r="G29">
        <f t="shared" si="2"/>
        <v>0.10000000000000009</v>
      </c>
    </row>
    <row r="30" spans="1:7" x14ac:dyDescent="0.35">
      <c r="A30" s="8">
        <v>19176</v>
      </c>
      <c r="B30" s="9">
        <v>2753.5169999999998</v>
      </c>
      <c r="C30" s="8">
        <v>19541</v>
      </c>
      <c r="D30" s="9">
        <v>2.7</v>
      </c>
      <c r="E30" s="8">
        <f t="shared" si="0"/>
        <v>19633</v>
      </c>
      <c r="F30" s="11">
        <f t="shared" si="1"/>
        <v>-1.5137187218481563</v>
      </c>
      <c r="G30">
        <f t="shared" si="2"/>
        <v>1</v>
      </c>
    </row>
    <row r="31" spans="1:7" x14ac:dyDescent="0.35">
      <c r="A31" s="8">
        <v>19268</v>
      </c>
      <c r="B31" s="9">
        <v>2843.9409999999998</v>
      </c>
      <c r="C31" s="8">
        <v>19633</v>
      </c>
      <c r="D31" s="9">
        <v>3.7</v>
      </c>
      <c r="E31" s="8">
        <f t="shared" si="0"/>
        <v>19725</v>
      </c>
      <c r="F31" s="11">
        <f t="shared" si="1"/>
        <v>-0.47757048738213959</v>
      </c>
      <c r="G31">
        <f t="shared" si="2"/>
        <v>1.5999999999999996</v>
      </c>
    </row>
    <row r="32" spans="1:7" x14ac:dyDescent="0.35">
      <c r="A32" s="8">
        <v>19360</v>
      </c>
      <c r="B32" s="9">
        <v>2896.8110000000001</v>
      </c>
      <c r="C32" s="8">
        <v>19725</v>
      </c>
      <c r="D32" s="9">
        <v>5.3</v>
      </c>
      <c r="E32" s="8">
        <f t="shared" si="0"/>
        <v>19815</v>
      </c>
      <c r="F32" s="11">
        <f t="shared" si="1"/>
        <v>0.1094126512375837</v>
      </c>
      <c r="G32">
        <f t="shared" si="2"/>
        <v>0.5</v>
      </c>
    </row>
    <row r="33" spans="1:7" x14ac:dyDescent="0.35">
      <c r="A33" s="8">
        <v>19450</v>
      </c>
      <c r="B33" s="9">
        <v>2919.2060000000001</v>
      </c>
      <c r="C33" s="8">
        <v>19815</v>
      </c>
      <c r="D33" s="9">
        <v>5.8</v>
      </c>
      <c r="E33" s="8">
        <f t="shared" si="0"/>
        <v>19906</v>
      </c>
      <c r="F33" s="11">
        <f t="shared" si="1"/>
        <v>1.1296894117729606</v>
      </c>
      <c r="G33">
        <f t="shared" si="2"/>
        <v>0.20000000000000018</v>
      </c>
    </row>
    <row r="34" spans="1:7" x14ac:dyDescent="0.35">
      <c r="A34" s="8">
        <v>19541</v>
      </c>
      <c r="B34" s="9">
        <v>2902.7849999999999</v>
      </c>
      <c r="C34" s="8">
        <v>19906</v>
      </c>
      <c r="D34" s="9">
        <v>6</v>
      </c>
      <c r="E34" s="8">
        <f t="shared" si="0"/>
        <v>19998</v>
      </c>
      <c r="F34" s="11">
        <f t="shared" si="1"/>
        <v>1.9569641469726173</v>
      </c>
      <c r="G34">
        <f t="shared" si="2"/>
        <v>-0.70000000000000018</v>
      </c>
    </row>
    <row r="35" spans="1:7" x14ac:dyDescent="0.35">
      <c r="A35" s="8">
        <v>19633</v>
      </c>
      <c r="B35" s="9">
        <v>2858.8449999999998</v>
      </c>
      <c r="C35" s="8">
        <v>19998</v>
      </c>
      <c r="D35" s="9">
        <v>5.3</v>
      </c>
      <c r="E35" s="8">
        <f t="shared" si="0"/>
        <v>20090</v>
      </c>
      <c r="F35" s="11">
        <f t="shared" si="1"/>
        <v>2.8565961103930393</v>
      </c>
      <c r="G35">
        <f t="shared" si="2"/>
        <v>-0.59999999999999964</v>
      </c>
    </row>
    <row r="36" spans="1:7" x14ac:dyDescent="0.35">
      <c r="A36" s="8">
        <v>19725</v>
      </c>
      <c r="B36" s="9">
        <v>2845.192</v>
      </c>
      <c r="C36" s="8">
        <v>20090</v>
      </c>
      <c r="D36" s="9">
        <v>4.7</v>
      </c>
      <c r="E36" s="8">
        <f t="shared" si="0"/>
        <v>20180</v>
      </c>
      <c r="F36" s="11">
        <f t="shared" si="1"/>
        <v>1.627544983921192</v>
      </c>
      <c r="G36">
        <f t="shared" si="2"/>
        <v>-0.29999999999999982</v>
      </c>
    </row>
    <row r="37" spans="1:7" x14ac:dyDescent="0.35">
      <c r="A37" s="8">
        <v>19815</v>
      </c>
      <c r="B37" s="9">
        <v>2848.3049999999998</v>
      </c>
      <c r="C37" s="8">
        <v>20180</v>
      </c>
      <c r="D37" s="9">
        <v>4.4000000000000004</v>
      </c>
      <c r="E37" s="8">
        <f t="shared" si="0"/>
        <v>20271</v>
      </c>
      <c r="F37" s="11">
        <f t="shared" si="1"/>
        <v>1.3508213595838425</v>
      </c>
      <c r="G37">
        <f t="shared" si="2"/>
        <v>-0.30000000000000071</v>
      </c>
    </row>
    <row r="38" spans="1:7" x14ac:dyDescent="0.35">
      <c r="A38" s="8">
        <v>19906</v>
      </c>
      <c r="B38" s="9">
        <v>2880.482</v>
      </c>
      <c r="C38" s="8">
        <v>20271</v>
      </c>
      <c r="D38" s="9">
        <v>4.0999999999999996</v>
      </c>
      <c r="E38" s="8">
        <f t="shared" si="0"/>
        <v>20363</v>
      </c>
      <c r="F38" s="11">
        <f t="shared" si="1"/>
        <v>0.60066613549811798</v>
      </c>
      <c r="G38">
        <f t="shared" si="2"/>
        <v>0.10000000000000053</v>
      </c>
    </row>
    <row r="39" spans="1:7" x14ac:dyDescent="0.35">
      <c r="A39" s="8">
        <v>19998</v>
      </c>
      <c r="B39" s="9">
        <v>2936.8519999999999</v>
      </c>
      <c r="C39" s="8">
        <v>20363</v>
      </c>
      <c r="D39" s="9">
        <v>4.2</v>
      </c>
      <c r="E39" s="8">
        <f t="shared" si="0"/>
        <v>20455</v>
      </c>
      <c r="F39" s="11">
        <f t="shared" si="1"/>
        <v>-0.38804268789048857</v>
      </c>
      <c r="G39">
        <f t="shared" si="2"/>
        <v>-0.20000000000000018</v>
      </c>
    </row>
    <row r="40" spans="1:7" x14ac:dyDescent="0.35">
      <c r="A40" s="8">
        <v>20090</v>
      </c>
      <c r="B40" s="9">
        <v>3020.7460000000001</v>
      </c>
      <c r="C40" s="8">
        <v>20455</v>
      </c>
      <c r="D40" s="9">
        <v>4</v>
      </c>
      <c r="E40" s="8">
        <f t="shared" si="0"/>
        <v>20546</v>
      </c>
      <c r="F40" s="11">
        <f t="shared" si="1"/>
        <v>0.82657616194374839</v>
      </c>
      <c r="G40">
        <f t="shared" si="2"/>
        <v>0.20000000000000018</v>
      </c>
    </row>
    <row r="41" spans="1:7" x14ac:dyDescent="0.35">
      <c r="A41" s="8">
        <v>20180</v>
      </c>
      <c r="B41" s="9">
        <v>3069.91</v>
      </c>
      <c r="C41" s="8">
        <v>20546</v>
      </c>
      <c r="D41" s="9">
        <v>4.2</v>
      </c>
      <c r="E41" s="8">
        <f t="shared" si="0"/>
        <v>20637</v>
      </c>
      <c r="F41" s="11">
        <f t="shared" si="1"/>
        <v>-8.970338716173254E-2</v>
      </c>
      <c r="G41">
        <f t="shared" si="2"/>
        <v>-0.10000000000000053</v>
      </c>
    </row>
    <row r="42" spans="1:7" x14ac:dyDescent="0.35">
      <c r="A42" s="8">
        <v>20271</v>
      </c>
      <c r="B42" s="9">
        <v>3111.3789999999999</v>
      </c>
      <c r="C42" s="8">
        <v>20637</v>
      </c>
      <c r="D42" s="9">
        <v>4.0999999999999996</v>
      </c>
      <c r="E42" s="8">
        <f t="shared" si="0"/>
        <v>20729</v>
      </c>
      <c r="F42" s="11">
        <f t="shared" si="1"/>
        <v>1.645911297301339</v>
      </c>
      <c r="G42">
        <f t="shared" si="2"/>
        <v>0</v>
      </c>
    </row>
    <row r="43" spans="1:7" x14ac:dyDescent="0.35">
      <c r="A43" s="8">
        <v>20363</v>
      </c>
      <c r="B43" s="9">
        <v>3130.0680000000002</v>
      </c>
      <c r="C43" s="8">
        <v>20729</v>
      </c>
      <c r="D43" s="9">
        <v>4.0999999999999996</v>
      </c>
      <c r="E43" s="8">
        <f t="shared" si="0"/>
        <v>20821</v>
      </c>
      <c r="F43" s="11">
        <f t="shared" si="1"/>
        <v>0.64026787196520552</v>
      </c>
      <c r="G43">
        <f t="shared" si="2"/>
        <v>-0.19999999999999973</v>
      </c>
    </row>
    <row r="44" spans="1:7" x14ac:dyDescent="0.35">
      <c r="A44" s="8">
        <v>20455</v>
      </c>
      <c r="B44" s="9">
        <v>3117.922</v>
      </c>
      <c r="C44" s="8">
        <v>20821</v>
      </c>
      <c r="D44" s="9">
        <v>3.9</v>
      </c>
      <c r="E44" s="8">
        <f t="shared" si="0"/>
        <v>20911</v>
      </c>
      <c r="F44" s="11">
        <f t="shared" si="1"/>
        <v>-0.21914023948252925</v>
      </c>
      <c r="G44">
        <f t="shared" si="2"/>
        <v>0.19999999999999973</v>
      </c>
    </row>
    <row r="45" spans="1:7" x14ac:dyDescent="0.35">
      <c r="A45" s="8">
        <v>20546</v>
      </c>
      <c r="B45" s="9">
        <v>3143.694</v>
      </c>
      <c r="C45" s="8">
        <v>20911</v>
      </c>
      <c r="D45" s="9">
        <v>4.0999999999999996</v>
      </c>
      <c r="E45" s="8">
        <f t="shared" si="0"/>
        <v>21002</v>
      </c>
      <c r="F45" s="11">
        <f t="shared" si="1"/>
        <v>0.97992183332968885</v>
      </c>
      <c r="G45">
        <f t="shared" si="2"/>
        <v>0.10000000000000053</v>
      </c>
    </row>
    <row r="46" spans="1:7" x14ac:dyDescent="0.35">
      <c r="A46" s="8">
        <v>20637</v>
      </c>
      <c r="B46" s="9">
        <v>3140.8739999999998</v>
      </c>
      <c r="C46" s="8">
        <v>21002</v>
      </c>
      <c r="D46" s="9">
        <v>4.2</v>
      </c>
      <c r="E46" s="8">
        <f t="shared" si="0"/>
        <v>21094</v>
      </c>
      <c r="F46" s="11">
        <f t="shared" si="1"/>
        <v>-1.0345383590341206</v>
      </c>
      <c r="G46">
        <f t="shared" si="2"/>
        <v>0.70000000000000018</v>
      </c>
    </row>
    <row r="47" spans="1:7" x14ac:dyDescent="0.35">
      <c r="A47" s="8">
        <v>20729</v>
      </c>
      <c r="B47" s="9">
        <v>3192.57</v>
      </c>
      <c r="C47" s="8">
        <v>21094</v>
      </c>
      <c r="D47" s="9">
        <v>4.9000000000000004</v>
      </c>
      <c r="E47" s="8">
        <f t="shared" si="0"/>
        <v>21186</v>
      </c>
      <c r="F47" s="11">
        <f t="shared" si="1"/>
        <v>-2.595903609794814</v>
      </c>
      <c r="G47">
        <f t="shared" si="2"/>
        <v>1.3999999999999995</v>
      </c>
    </row>
    <row r="48" spans="1:7" x14ac:dyDescent="0.35">
      <c r="A48" s="8">
        <v>20821</v>
      </c>
      <c r="B48" s="9">
        <v>3213.011</v>
      </c>
      <c r="C48" s="8">
        <v>21186</v>
      </c>
      <c r="D48" s="9">
        <v>6.3</v>
      </c>
      <c r="E48" s="8">
        <f t="shared" si="0"/>
        <v>21276</v>
      </c>
      <c r="F48" s="11">
        <f t="shared" si="1"/>
        <v>0.65689884783146635</v>
      </c>
      <c r="G48">
        <f t="shared" si="2"/>
        <v>1.1000000000000005</v>
      </c>
    </row>
    <row r="49" spans="1:7" x14ac:dyDescent="0.35">
      <c r="A49" s="8">
        <v>20911</v>
      </c>
      <c r="B49" s="9">
        <v>3205.97</v>
      </c>
      <c r="C49" s="8">
        <v>21276</v>
      </c>
      <c r="D49" s="9">
        <v>7.4</v>
      </c>
      <c r="E49" s="8">
        <f t="shared" si="0"/>
        <v>21367</v>
      </c>
      <c r="F49" s="11">
        <f t="shared" si="1"/>
        <v>2.3131110675329136</v>
      </c>
      <c r="G49">
        <f t="shared" si="2"/>
        <v>-0.10000000000000053</v>
      </c>
    </row>
    <row r="50" spans="1:7" x14ac:dyDescent="0.35">
      <c r="A50" s="8">
        <v>21002</v>
      </c>
      <c r="B50" s="9">
        <v>3237.386</v>
      </c>
      <c r="C50" s="8">
        <v>21367</v>
      </c>
      <c r="D50" s="9">
        <v>7.3</v>
      </c>
      <c r="E50" s="8">
        <f t="shared" si="0"/>
        <v>21459</v>
      </c>
      <c r="F50" s="11">
        <f t="shared" si="1"/>
        <v>2.3382300045676763</v>
      </c>
      <c r="G50">
        <f t="shared" si="2"/>
        <v>-0.89999999999999947</v>
      </c>
    </row>
    <row r="51" spans="1:7" x14ac:dyDescent="0.35">
      <c r="A51" s="8">
        <v>21094</v>
      </c>
      <c r="B51" s="9">
        <v>3203.8939999999998</v>
      </c>
      <c r="C51" s="8">
        <v>21459</v>
      </c>
      <c r="D51" s="9">
        <v>6.4</v>
      </c>
      <c r="E51" s="8">
        <f t="shared" si="0"/>
        <v>21551</v>
      </c>
      <c r="F51" s="11">
        <f t="shared" si="1"/>
        <v>1.9184063882625502</v>
      </c>
      <c r="G51">
        <f t="shared" si="2"/>
        <v>-0.60000000000000053</v>
      </c>
    </row>
    <row r="52" spans="1:7" x14ac:dyDescent="0.35">
      <c r="A52" s="8">
        <v>21186</v>
      </c>
      <c r="B52" s="9">
        <v>3120.7240000000002</v>
      </c>
      <c r="C52" s="8">
        <v>21551</v>
      </c>
      <c r="D52" s="9">
        <v>5.8</v>
      </c>
      <c r="E52" s="8">
        <f t="shared" si="0"/>
        <v>21641</v>
      </c>
      <c r="F52" s="11">
        <f t="shared" si="1"/>
        <v>2.2534335641617664</v>
      </c>
      <c r="G52">
        <f t="shared" si="2"/>
        <v>-0.70000000000000018</v>
      </c>
    </row>
    <row r="53" spans="1:7" x14ac:dyDescent="0.35">
      <c r="A53" s="8">
        <v>21276</v>
      </c>
      <c r="B53" s="9">
        <v>3141.2240000000002</v>
      </c>
      <c r="C53" s="8">
        <v>21641</v>
      </c>
      <c r="D53" s="9">
        <v>5.0999999999999996</v>
      </c>
      <c r="E53" s="8">
        <f t="shared" si="0"/>
        <v>21732</v>
      </c>
      <c r="F53" s="11">
        <f t="shared" si="1"/>
        <v>6.972672666276658E-2</v>
      </c>
      <c r="G53">
        <f t="shared" si="2"/>
        <v>0.20000000000000018</v>
      </c>
    </row>
    <row r="54" spans="1:7" x14ac:dyDescent="0.35">
      <c r="A54" s="8">
        <v>21367</v>
      </c>
      <c r="B54" s="9">
        <v>3213.884</v>
      </c>
      <c r="C54" s="8">
        <v>21732</v>
      </c>
      <c r="D54" s="9">
        <v>5.3</v>
      </c>
      <c r="E54" s="8">
        <f t="shared" si="0"/>
        <v>21824</v>
      </c>
      <c r="F54" s="11">
        <f t="shared" si="1"/>
        <v>0.28498068690987477</v>
      </c>
      <c r="G54">
        <f t="shared" si="2"/>
        <v>0.29999999999999982</v>
      </c>
    </row>
    <row r="55" spans="1:7" x14ac:dyDescent="0.35">
      <c r="A55" s="8">
        <v>21459</v>
      </c>
      <c r="B55" s="9">
        <v>3289.0320000000002</v>
      </c>
      <c r="C55" s="8">
        <v>21824</v>
      </c>
      <c r="D55" s="9">
        <v>5.6</v>
      </c>
      <c r="E55" s="8">
        <f t="shared" si="0"/>
        <v>21916</v>
      </c>
      <c r="F55" s="11">
        <f t="shared" si="1"/>
        <v>2.2486272585405365</v>
      </c>
      <c r="G55">
        <f t="shared" si="2"/>
        <v>-0.5</v>
      </c>
    </row>
    <row r="56" spans="1:7" x14ac:dyDescent="0.35">
      <c r="A56" s="8">
        <v>21551</v>
      </c>
      <c r="B56" s="9">
        <v>3352.1289999999999</v>
      </c>
      <c r="C56" s="8">
        <v>21916</v>
      </c>
      <c r="D56" s="9">
        <v>5.0999999999999996</v>
      </c>
      <c r="E56" s="8">
        <f t="shared" si="0"/>
        <v>22007</v>
      </c>
      <c r="F56" s="11">
        <f t="shared" si="1"/>
        <v>-0.53835728101567781</v>
      </c>
      <c r="G56">
        <f t="shared" si="2"/>
        <v>0.10000000000000053</v>
      </c>
    </row>
    <row r="57" spans="1:7" x14ac:dyDescent="0.35">
      <c r="A57" s="8">
        <v>21641</v>
      </c>
      <c r="B57" s="9">
        <v>3427.6669999999999</v>
      </c>
      <c r="C57" s="8">
        <v>22007</v>
      </c>
      <c r="D57" s="9">
        <v>5.2</v>
      </c>
      <c r="E57" s="8">
        <f t="shared" si="0"/>
        <v>22098</v>
      </c>
      <c r="F57" s="11">
        <f t="shared" si="1"/>
        <v>0.48993123982705722</v>
      </c>
      <c r="G57">
        <f t="shared" si="2"/>
        <v>0.29999999999999982</v>
      </c>
    </row>
    <row r="58" spans="1:7" x14ac:dyDescent="0.35">
      <c r="A58" s="8">
        <v>21732</v>
      </c>
      <c r="B58" s="9">
        <v>3430.0569999999998</v>
      </c>
      <c r="C58" s="8">
        <v>22098</v>
      </c>
      <c r="D58" s="9">
        <v>5.5</v>
      </c>
      <c r="E58" s="8">
        <f t="shared" si="0"/>
        <v>22190</v>
      </c>
      <c r="F58" s="11">
        <f t="shared" si="1"/>
        <v>-1.2831311506421139</v>
      </c>
      <c r="G58">
        <f t="shared" si="2"/>
        <v>0.79999999999999982</v>
      </c>
    </row>
    <row r="59" spans="1:7" x14ac:dyDescent="0.35">
      <c r="A59" s="8">
        <v>21824</v>
      </c>
      <c r="B59" s="9">
        <v>3439.8319999999999</v>
      </c>
      <c r="C59" s="8">
        <v>22190</v>
      </c>
      <c r="D59" s="9">
        <v>6.3</v>
      </c>
      <c r="E59" s="8">
        <f t="shared" si="0"/>
        <v>22282</v>
      </c>
      <c r="F59" s="11">
        <f t="shared" si="1"/>
        <v>0.67501796686029181</v>
      </c>
      <c r="G59">
        <f t="shared" si="2"/>
        <v>0.5</v>
      </c>
    </row>
    <row r="60" spans="1:7" x14ac:dyDescent="0.35">
      <c r="A60" s="8">
        <v>21916</v>
      </c>
      <c r="B60" s="9">
        <v>3517.181</v>
      </c>
      <c r="C60" s="8">
        <v>22282</v>
      </c>
      <c r="D60" s="9">
        <v>6.8</v>
      </c>
      <c r="E60" s="8">
        <f t="shared" si="0"/>
        <v>22372</v>
      </c>
      <c r="F60" s="11">
        <f t="shared" si="1"/>
        <v>1.6978546831256214</v>
      </c>
      <c r="G60">
        <f t="shared" si="2"/>
        <v>0.20000000000000018</v>
      </c>
    </row>
    <row r="61" spans="1:7" x14ac:dyDescent="0.35">
      <c r="A61" s="8">
        <v>22007</v>
      </c>
      <c r="B61" s="9">
        <v>3498.2460000000001</v>
      </c>
      <c r="C61" s="8">
        <v>22372</v>
      </c>
      <c r="D61" s="9">
        <v>7</v>
      </c>
      <c r="E61" s="8">
        <f t="shared" si="0"/>
        <v>22463</v>
      </c>
      <c r="F61" s="11">
        <f t="shared" si="1"/>
        <v>1.9203657957552078</v>
      </c>
      <c r="G61">
        <f t="shared" si="2"/>
        <v>-0.20000000000000018</v>
      </c>
    </row>
    <row r="62" spans="1:7" x14ac:dyDescent="0.35">
      <c r="A62" s="8">
        <v>22098</v>
      </c>
      <c r="B62" s="9">
        <v>3515.3850000000002</v>
      </c>
      <c r="C62" s="8">
        <v>22463</v>
      </c>
      <c r="D62" s="9">
        <v>6.8</v>
      </c>
      <c r="E62" s="8">
        <f t="shared" si="0"/>
        <v>22555</v>
      </c>
      <c r="F62" s="11">
        <f t="shared" si="1"/>
        <v>1.9616696103999409</v>
      </c>
      <c r="G62">
        <f t="shared" si="2"/>
        <v>-0.59999999999999964</v>
      </c>
    </row>
    <row r="63" spans="1:7" x14ac:dyDescent="0.35">
      <c r="A63" s="8">
        <v>22190</v>
      </c>
      <c r="B63" s="9">
        <v>3470.2779999999998</v>
      </c>
      <c r="C63" s="8">
        <v>22555</v>
      </c>
      <c r="D63" s="9">
        <v>6.2</v>
      </c>
      <c r="E63" s="8">
        <f t="shared" si="0"/>
        <v>22647</v>
      </c>
      <c r="F63" s="11">
        <f t="shared" si="1"/>
        <v>1.7836631964615934</v>
      </c>
      <c r="G63">
        <f t="shared" si="2"/>
        <v>-0.60000000000000053</v>
      </c>
    </row>
    <row r="64" spans="1:7" x14ac:dyDescent="0.35">
      <c r="A64" s="8">
        <v>22282</v>
      </c>
      <c r="B64" s="9">
        <v>3493.703</v>
      </c>
      <c r="C64" s="8">
        <v>22647</v>
      </c>
      <c r="D64" s="9">
        <v>5.6</v>
      </c>
      <c r="E64" s="8">
        <f t="shared" si="0"/>
        <v>22737</v>
      </c>
      <c r="F64" s="11">
        <f t="shared" si="1"/>
        <v>0.90475439092723153</v>
      </c>
      <c r="G64">
        <f t="shared" si="2"/>
        <v>-9.9999999999999645E-2</v>
      </c>
    </row>
    <row r="65" spans="1:7" x14ac:dyDescent="0.35">
      <c r="A65" s="8">
        <v>22372</v>
      </c>
      <c r="B65" s="9">
        <v>3553.0210000000002</v>
      </c>
      <c r="C65" s="8">
        <v>22737</v>
      </c>
      <c r="D65" s="9">
        <v>5.5</v>
      </c>
      <c r="E65" s="8">
        <f t="shared" si="0"/>
        <v>22828</v>
      </c>
      <c r="F65" s="11">
        <f t="shared" si="1"/>
        <v>1.2295666652338832</v>
      </c>
      <c r="G65">
        <f t="shared" si="2"/>
        <v>9.9999999999999645E-2</v>
      </c>
    </row>
    <row r="66" spans="1:7" x14ac:dyDescent="0.35">
      <c r="A66" s="8">
        <v>22463</v>
      </c>
      <c r="B66" s="9">
        <v>3621.252</v>
      </c>
      <c r="C66" s="8">
        <v>22828</v>
      </c>
      <c r="D66" s="9">
        <v>5.6</v>
      </c>
      <c r="E66" s="8">
        <f t="shared" si="0"/>
        <v>22920</v>
      </c>
      <c r="F66" s="11">
        <f t="shared" si="1"/>
        <v>0.32940187184664627</v>
      </c>
      <c r="G66">
        <f t="shared" si="2"/>
        <v>-9.9999999999999645E-2</v>
      </c>
    </row>
    <row r="67" spans="1:7" x14ac:dyDescent="0.35">
      <c r="A67" s="8">
        <v>22555</v>
      </c>
      <c r="B67" s="9">
        <v>3692.2890000000002</v>
      </c>
      <c r="C67" s="8">
        <v>22920</v>
      </c>
      <c r="D67" s="9">
        <v>5.5</v>
      </c>
      <c r="E67" s="8">
        <f t="shared" si="0"/>
        <v>23012</v>
      </c>
      <c r="F67" s="11">
        <f t="shared" si="1"/>
        <v>1.0920904258454156</v>
      </c>
      <c r="G67">
        <f t="shared" si="2"/>
        <v>0.29999999999999982</v>
      </c>
    </row>
    <row r="68" spans="1:7" x14ac:dyDescent="0.35">
      <c r="A68" s="8">
        <v>22647</v>
      </c>
      <c r="B68" s="9">
        <v>3758.1469999999999</v>
      </c>
      <c r="C68" s="8">
        <v>23012</v>
      </c>
      <c r="D68" s="9">
        <v>5.8</v>
      </c>
      <c r="E68" s="8">
        <f t="shared" si="0"/>
        <v>23102</v>
      </c>
      <c r="F68" s="11">
        <f t="shared" si="1"/>
        <v>1.122414332466426</v>
      </c>
      <c r="G68">
        <f t="shared" si="2"/>
        <v>-9.9999999999999645E-2</v>
      </c>
    </row>
    <row r="69" spans="1:7" x14ac:dyDescent="0.35">
      <c r="A69" s="8">
        <v>22737</v>
      </c>
      <c r="B69" s="9">
        <v>3792.1489999999999</v>
      </c>
      <c r="C69" s="8">
        <v>23102</v>
      </c>
      <c r="D69" s="9">
        <v>5.7</v>
      </c>
      <c r="E69" s="8">
        <f t="shared" si="0"/>
        <v>23193</v>
      </c>
      <c r="F69" s="11">
        <f t="shared" si="1"/>
        <v>2.1988309915998316</v>
      </c>
      <c r="G69">
        <f t="shared" si="2"/>
        <v>-0.20000000000000018</v>
      </c>
    </row>
    <row r="70" spans="1:7" x14ac:dyDescent="0.35">
      <c r="A70" s="8">
        <v>22828</v>
      </c>
      <c r="B70" s="9">
        <v>3838.7759999999998</v>
      </c>
      <c r="C70" s="8">
        <v>23193</v>
      </c>
      <c r="D70" s="9">
        <v>5.5</v>
      </c>
      <c r="E70" s="8">
        <f t="shared" si="0"/>
        <v>23285</v>
      </c>
      <c r="F70" s="11">
        <f t="shared" si="1"/>
        <v>0.65590474569152679</v>
      </c>
      <c r="G70">
        <f t="shared" si="2"/>
        <v>9.9999999999999645E-2</v>
      </c>
    </row>
    <row r="71" spans="1:7" x14ac:dyDescent="0.35">
      <c r="A71" s="8">
        <v>22920</v>
      </c>
      <c r="B71" s="9">
        <v>3851.4209999999998</v>
      </c>
      <c r="C71" s="8">
        <v>23285</v>
      </c>
      <c r="D71" s="9">
        <v>5.6</v>
      </c>
      <c r="E71" s="8">
        <f t="shared" si="0"/>
        <v>23377</v>
      </c>
      <c r="F71" s="11">
        <f t="shared" si="1"/>
        <v>2.1087135849636951</v>
      </c>
      <c r="G71">
        <f t="shared" si="2"/>
        <v>-9.9999999999999645E-2</v>
      </c>
    </row>
    <row r="72" spans="1:7" x14ac:dyDescent="0.35">
      <c r="A72" s="8">
        <v>23012</v>
      </c>
      <c r="B72" s="9">
        <v>3893.482</v>
      </c>
      <c r="C72" s="8">
        <v>23377</v>
      </c>
      <c r="D72" s="9">
        <v>5.5</v>
      </c>
      <c r="E72" s="8">
        <f t="shared" si="0"/>
        <v>23468</v>
      </c>
      <c r="F72" s="11">
        <f t="shared" si="1"/>
        <v>1.0890683785215627</v>
      </c>
      <c r="G72">
        <f t="shared" si="2"/>
        <v>-0.29999999999999982</v>
      </c>
    </row>
    <row r="73" spans="1:7" x14ac:dyDescent="0.35">
      <c r="A73" s="8">
        <v>23102</v>
      </c>
      <c r="B73" s="9">
        <v>3937.183</v>
      </c>
      <c r="C73" s="8">
        <v>23468</v>
      </c>
      <c r="D73" s="9">
        <v>5.2</v>
      </c>
      <c r="E73" s="8">
        <f t="shared" ref="E73:E136" si="3">C74</f>
        <v>23559</v>
      </c>
      <c r="F73" s="11">
        <f t="shared" ref="F73:F136" si="4">(B78/B77-1)*100</f>
        <v>1.5626016602433346</v>
      </c>
      <c r="G73">
        <f t="shared" ref="G73:G136" si="5">D74-D73</f>
        <v>-0.20000000000000018</v>
      </c>
    </row>
    <row r="74" spans="1:7" x14ac:dyDescent="0.35">
      <c r="A74" s="8">
        <v>23193</v>
      </c>
      <c r="B74" s="9">
        <v>4023.7550000000001</v>
      </c>
      <c r="C74" s="8">
        <v>23559</v>
      </c>
      <c r="D74" s="9">
        <v>5</v>
      </c>
      <c r="E74" s="8">
        <f t="shared" si="3"/>
        <v>23651</v>
      </c>
      <c r="F74" s="11">
        <f t="shared" si="4"/>
        <v>0.30919108659188677</v>
      </c>
      <c r="G74">
        <f t="shared" si="5"/>
        <v>0</v>
      </c>
    </row>
    <row r="75" spans="1:7" x14ac:dyDescent="0.35">
      <c r="A75" s="8">
        <v>23285</v>
      </c>
      <c r="B75" s="9">
        <v>4050.1469999999999</v>
      </c>
      <c r="C75" s="8">
        <v>23651</v>
      </c>
      <c r="D75" s="9">
        <v>5</v>
      </c>
      <c r="E75" s="8">
        <f t="shared" si="3"/>
        <v>23743</v>
      </c>
      <c r="F75" s="11">
        <f t="shared" si="4"/>
        <v>2.4199081202691763</v>
      </c>
      <c r="G75">
        <f t="shared" si="5"/>
        <v>-9.9999999999999645E-2</v>
      </c>
    </row>
    <row r="76" spans="1:7" x14ac:dyDescent="0.35">
      <c r="A76" s="8">
        <v>23377</v>
      </c>
      <c r="B76" s="9">
        <v>4135.5529999999999</v>
      </c>
      <c r="C76" s="8">
        <v>23743</v>
      </c>
      <c r="D76" s="9">
        <v>4.9000000000000004</v>
      </c>
      <c r="E76" s="8">
        <f t="shared" si="3"/>
        <v>23833</v>
      </c>
      <c r="F76" s="11">
        <f t="shared" si="4"/>
        <v>1.263470828688229</v>
      </c>
      <c r="G76">
        <f t="shared" si="5"/>
        <v>-0.20000000000000018</v>
      </c>
    </row>
    <row r="77" spans="1:7" x14ac:dyDescent="0.35">
      <c r="A77" s="8">
        <v>23468</v>
      </c>
      <c r="B77" s="9">
        <v>4180.5919999999996</v>
      </c>
      <c r="C77" s="8">
        <v>23833</v>
      </c>
      <c r="D77" s="9">
        <v>4.7</v>
      </c>
      <c r="E77" s="8">
        <f t="shared" si="3"/>
        <v>23924</v>
      </c>
      <c r="F77" s="11">
        <f t="shared" si="4"/>
        <v>2.2231604683935924</v>
      </c>
      <c r="G77">
        <f t="shared" si="5"/>
        <v>-0.29999999999999982</v>
      </c>
    </row>
    <row r="78" spans="1:7" x14ac:dyDescent="0.35">
      <c r="A78" s="8">
        <v>23559</v>
      </c>
      <c r="B78" s="9">
        <v>4245.9179999999997</v>
      </c>
      <c r="C78" s="8">
        <v>23924</v>
      </c>
      <c r="D78" s="9">
        <v>4.4000000000000004</v>
      </c>
      <c r="E78" s="8">
        <f t="shared" si="3"/>
        <v>24016</v>
      </c>
      <c r="F78" s="11">
        <f t="shared" si="4"/>
        <v>2.3039017129498518</v>
      </c>
      <c r="G78">
        <f t="shared" si="5"/>
        <v>-0.30000000000000071</v>
      </c>
    </row>
    <row r="79" spans="1:7" x14ac:dyDescent="0.35">
      <c r="A79" s="8">
        <v>23651</v>
      </c>
      <c r="B79" s="9">
        <v>4259.0460000000003</v>
      </c>
      <c r="C79" s="8">
        <v>24016</v>
      </c>
      <c r="D79" s="9">
        <v>4.0999999999999996</v>
      </c>
      <c r="E79" s="8">
        <f t="shared" si="3"/>
        <v>24108</v>
      </c>
      <c r="F79" s="11">
        <f t="shared" si="4"/>
        <v>2.4338353114153222</v>
      </c>
      <c r="G79">
        <f t="shared" si="5"/>
        <v>-0.19999999999999973</v>
      </c>
    </row>
    <row r="80" spans="1:7" x14ac:dyDescent="0.35">
      <c r="A80" s="8">
        <v>23743</v>
      </c>
      <c r="B80" s="9">
        <v>4362.1109999999999</v>
      </c>
      <c r="C80" s="8">
        <v>24108</v>
      </c>
      <c r="D80" s="9">
        <v>3.9</v>
      </c>
      <c r="E80" s="8">
        <f t="shared" si="3"/>
        <v>24198</v>
      </c>
      <c r="F80" s="11">
        <f t="shared" si="4"/>
        <v>0.3414704659112866</v>
      </c>
      <c r="G80">
        <f t="shared" si="5"/>
        <v>-0.10000000000000009</v>
      </c>
    </row>
    <row r="81" spans="1:7" x14ac:dyDescent="0.35">
      <c r="A81" s="8">
        <v>23833</v>
      </c>
      <c r="B81" s="9">
        <v>4417.2250000000004</v>
      </c>
      <c r="C81" s="8">
        <v>24198</v>
      </c>
      <c r="D81" s="9">
        <v>3.8</v>
      </c>
      <c r="E81" s="8">
        <f t="shared" si="3"/>
        <v>24289</v>
      </c>
      <c r="F81" s="11">
        <f t="shared" si="4"/>
        <v>0.8468325707038149</v>
      </c>
      <c r="G81">
        <f t="shared" si="5"/>
        <v>0</v>
      </c>
    </row>
    <row r="82" spans="1:7" x14ac:dyDescent="0.35">
      <c r="A82" s="8">
        <v>23924</v>
      </c>
      <c r="B82" s="9">
        <v>4515.4269999999997</v>
      </c>
      <c r="C82" s="8">
        <v>24289</v>
      </c>
      <c r="D82" s="9">
        <v>3.8</v>
      </c>
      <c r="E82" s="8">
        <f t="shared" si="3"/>
        <v>24381</v>
      </c>
      <c r="F82" s="11">
        <f t="shared" si="4"/>
        <v>0.82040342889078133</v>
      </c>
      <c r="G82">
        <f t="shared" si="5"/>
        <v>-9.9999999999999645E-2</v>
      </c>
    </row>
    <row r="83" spans="1:7" x14ac:dyDescent="0.35">
      <c r="A83" s="8">
        <v>24016</v>
      </c>
      <c r="B83" s="9">
        <v>4619.4579999999996</v>
      </c>
      <c r="C83" s="8">
        <v>24381</v>
      </c>
      <c r="D83" s="9">
        <v>3.7</v>
      </c>
      <c r="E83" s="8">
        <f t="shared" si="3"/>
        <v>24473</v>
      </c>
      <c r="F83" s="11">
        <f t="shared" si="4"/>
        <v>0.88579331447899978</v>
      </c>
      <c r="G83">
        <f t="shared" si="5"/>
        <v>9.9999999999999645E-2</v>
      </c>
    </row>
    <row r="84" spans="1:7" x14ac:dyDescent="0.35">
      <c r="A84" s="8">
        <v>24108</v>
      </c>
      <c r="B84" s="9">
        <v>4731.8879999999999</v>
      </c>
      <c r="C84" s="8">
        <v>24473</v>
      </c>
      <c r="D84" s="9">
        <v>3.8</v>
      </c>
      <c r="E84" s="8">
        <f t="shared" si="3"/>
        <v>24563</v>
      </c>
      <c r="F84" s="11">
        <f t="shared" si="4"/>
        <v>6.1351469386172752E-2</v>
      </c>
      <c r="G84">
        <f t="shared" si="5"/>
        <v>0</v>
      </c>
    </row>
    <row r="85" spans="1:7" x14ac:dyDescent="0.35">
      <c r="A85" s="8">
        <v>24198</v>
      </c>
      <c r="B85" s="9">
        <v>4748.0460000000003</v>
      </c>
      <c r="C85" s="8">
        <v>24563</v>
      </c>
      <c r="D85" s="9">
        <v>3.8</v>
      </c>
      <c r="E85" s="8">
        <f t="shared" si="3"/>
        <v>24654</v>
      </c>
      <c r="F85" s="11">
        <f t="shared" si="4"/>
        <v>0.94607602630421006</v>
      </c>
      <c r="G85">
        <f t="shared" si="5"/>
        <v>0</v>
      </c>
    </row>
    <row r="86" spans="1:7" x14ac:dyDescent="0.35">
      <c r="A86" s="8">
        <v>24289</v>
      </c>
      <c r="B86" s="9">
        <v>4788.2539999999999</v>
      </c>
      <c r="C86" s="8">
        <v>24654</v>
      </c>
      <c r="D86" s="9">
        <v>3.8</v>
      </c>
      <c r="E86" s="8">
        <f t="shared" si="3"/>
        <v>24746</v>
      </c>
      <c r="F86" s="11">
        <f t="shared" si="4"/>
        <v>0.75385332171129527</v>
      </c>
      <c r="G86">
        <f t="shared" si="5"/>
        <v>0.10000000000000009</v>
      </c>
    </row>
    <row r="87" spans="1:7" x14ac:dyDescent="0.35">
      <c r="A87" s="8">
        <v>24381</v>
      </c>
      <c r="B87" s="9">
        <v>4827.5370000000003</v>
      </c>
      <c r="C87" s="8">
        <v>24746</v>
      </c>
      <c r="D87" s="9">
        <v>3.9</v>
      </c>
      <c r="E87" s="8">
        <f t="shared" si="3"/>
        <v>24838</v>
      </c>
      <c r="F87" s="11">
        <f t="shared" si="4"/>
        <v>2.0392710386833324</v>
      </c>
      <c r="G87">
        <f t="shared" si="5"/>
        <v>-0.19999999999999973</v>
      </c>
    </row>
    <row r="88" spans="1:7" x14ac:dyDescent="0.35">
      <c r="A88" s="8">
        <v>24473</v>
      </c>
      <c r="B88" s="9">
        <v>4870.299</v>
      </c>
      <c r="C88" s="8">
        <v>24838</v>
      </c>
      <c r="D88" s="9">
        <v>3.7</v>
      </c>
      <c r="E88" s="8">
        <f t="shared" si="3"/>
        <v>24929</v>
      </c>
      <c r="F88" s="11">
        <f t="shared" si="4"/>
        <v>1.6703730044944853</v>
      </c>
      <c r="G88">
        <f t="shared" si="5"/>
        <v>-0.10000000000000009</v>
      </c>
    </row>
    <row r="89" spans="1:7" x14ac:dyDescent="0.35">
      <c r="A89" s="8">
        <v>24563</v>
      </c>
      <c r="B89" s="9">
        <v>4873.2870000000003</v>
      </c>
      <c r="C89" s="8">
        <v>24929</v>
      </c>
      <c r="D89" s="9">
        <v>3.6</v>
      </c>
      <c r="E89" s="8">
        <f t="shared" si="3"/>
        <v>25020</v>
      </c>
      <c r="F89" s="11">
        <f t="shared" si="4"/>
        <v>0.77451856104384653</v>
      </c>
      <c r="G89">
        <f t="shared" si="5"/>
        <v>-0.10000000000000009</v>
      </c>
    </row>
    <row r="90" spans="1:7" x14ac:dyDescent="0.35">
      <c r="A90" s="8">
        <v>24654</v>
      </c>
      <c r="B90" s="9">
        <v>4919.3919999999998</v>
      </c>
      <c r="C90" s="8">
        <v>25020</v>
      </c>
      <c r="D90" s="9">
        <v>3.5</v>
      </c>
      <c r="E90" s="8">
        <f t="shared" si="3"/>
        <v>25112</v>
      </c>
      <c r="F90" s="11">
        <f t="shared" si="4"/>
        <v>0.39277409902507276</v>
      </c>
      <c r="G90">
        <f t="shared" si="5"/>
        <v>-0.10000000000000009</v>
      </c>
    </row>
    <row r="91" spans="1:7" x14ac:dyDescent="0.35">
      <c r="A91" s="8">
        <v>24746</v>
      </c>
      <c r="B91" s="9">
        <v>4956.4769999999999</v>
      </c>
      <c r="C91" s="8">
        <v>25112</v>
      </c>
      <c r="D91" s="9">
        <v>3.4</v>
      </c>
      <c r="E91" s="8">
        <f t="shared" si="3"/>
        <v>25204</v>
      </c>
      <c r="F91" s="11">
        <f t="shared" si="4"/>
        <v>1.5644306691076748</v>
      </c>
      <c r="G91">
        <f t="shared" si="5"/>
        <v>0</v>
      </c>
    </row>
    <row r="92" spans="1:7" x14ac:dyDescent="0.35">
      <c r="A92" s="8">
        <v>24838</v>
      </c>
      <c r="B92" s="9">
        <v>5057.5529999999999</v>
      </c>
      <c r="C92" s="8">
        <v>25204</v>
      </c>
      <c r="D92" s="9">
        <v>3.4</v>
      </c>
      <c r="E92" s="8">
        <f t="shared" si="3"/>
        <v>25294</v>
      </c>
      <c r="F92" s="11">
        <f t="shared" si="4"/>
        <v>0.30335394618477007</v>
      </c>
      <c r="G92">
        <f t="shared" si="5"/>
        <v>0</v>
      </c>
    </row>
    <row r="93" spans="1:7" x14ac:dyDescent="0.35">
      <c r="A93" s="8">
        <v>24929</v>
      </c>
      <c r="B93" s="9">
        <v>5142.0330000000004</v>
      </c>
      <c r="C93" s="8">
        <v>25294</v>
      </c>
      <c r="D93" s="9">
        <v>3.4</v>
      </c>
      <c r="E93" s="8">
        <f t="shared" si="3"/>
        <v>25385</v>
      </c>
      <c r="F93" s="11">
        <f t="shared" si="4"/>
        <v>0.65995235511946415</v>
      </c>
      <c r="G93">
        <f t="shared" si="5"/>
        <v>0.20000000000000018</v>
      </c>
    </row>
    <row r="94" spans="1:7" x14ac:dyDescent="0.35">
      <c r="A94" s="8">
        <v>25020</v>
      </c>
      <c r="B94" s="9">
        <v>5181.8590000000004</v>
      </c>
      <c r="C94" s="8">
        <v>25385</v>
      </c>
      <c r="D94" s="9">
        <v>3.6</v>
      </c>
      <c r="E94" s="8">
        <f t="shared" si="3"/>
        <v>25477</v>
      </c>
      <c r="F94" s="11">
        <f t="shared" si="4"/>
        <v>-0.48820905035055207</v>
      </c>
      <c r="G94">
        <f t="shared" si="5"/>
        <v>0</v>
      </c>
    </row>
    <row r="95" spans="1:7" x14ac:dyDescent="0.35">
      <c r="A95" s="8">
        <v>25112</v>
      </c>
      <c r="B95" s="9">
        <v>5202.2120000000004</v>
      </c>
      <c r="C95" s="8">
        <v>25477</v>
      </c>
      <c r="D95" s="9">
        <v>3.6</v>
      </c>
      <c r="E95" s="8">
        <f t="shared" si="3"/>
        <v>25569</v>
      </c>
      <c r="F95" s="11">
        <f t="shared" si="4"/>
        <v>-0.14889171367881149</v>
      </c>
      <c r="G95">
        <f t="shared" si="5"/>
        <v>0.60000000000000009</v>
      </c>
    </row>
    <row r="96" spans="1:7" x14ac:dyDescent="0.35">
      <c r="A96" s="8">
        <v>25204</v>
      </c>
      <c r="B96" s="9">
        <v>5283.5969999999998</v>
      </c>
      <c r="C96" s="8">
        <v>25569</v>
      </c>
      <c r="D96" s="9">
        <v>4.2</v>
      </c>
      <c r="E96" s="8">
        <f t="shared" si="3"/>
        <v>25659</v>
      </c>
      <c r="F96" s="11">
        <f t="shared" si="4"/>
        <v>0.14171841501762206</v>
      </c>
      <c r="G96">
        <f t="shared" si="5"/>
        <v>0.59999999999999964</v>
      </c>
    </row>
    <row r="97" spans="1:7" x14ac:dyDescent="0.35">
      <c r="A97" s="8">
        <v>25294</v>
      </c>
      <c r="B97" s="9">
        <v>5299.625</v>
      </c>
      <c r="C97" s="8">
        <v>25659</v>
      </c>
      <c r="D97" s="9">
        <v>4.8</v>
      </c>
      <c r="E97" s="8">
        <f t="shared" si="3"/>
        <v>25750</v>
      </c>
      <c r="F97" s="11">
        <f t="shared" si="4"/>
        <v>0.92146738495646474</v>
      </c>
      <c r="G97">
        <f t="shared" si="5"/>
        <v>0.40000000000000036</v>
      </c>
    </row>
    <row r="98" spans="1:7" x14ac:dyDescent="0.35">
      <c r="A98" s="8">
        <v>25385</v>
      </c>
      <c r="B98" s="9">
        <v>5334.6</v>
      </c>
      <c r="C98" s="8">
        <v>25750</v>
      </c>
      <c r="D98" s="9">
        <v>5.2</v>
      </c>
      <c r="E98" s="8">
        <f t="shared" si="3"/>
        <v>25842</v>
      </c>
      <c r="F98" s="11">
        <f t="shared" si="4"/>
        <v>-1.0715731732062195</v>
      </c>
      <c r="G98">
        <f t="shared" si="5"/>
        <v>0.59999999999999964</v>
      </c>
    </row>
    <row r="99" spans="1:7" x14ac:dyDescent="0.35">
      <c r="A99" s="8">
        <v>25477</v>
      </c>
      <c r="B99" s="9">
        <v>5308.5559999999996</v>
      </c>
      <c r="C99" s="8">
        <v>25842</v>
      </c>
      <c r="D99" s="9">
        <v>5.8</v>
      </c>
      <c r="E99" s="8">
        <f t="shared" si="3"/>
        <v>25934</v>
      </c>
      <c r="F99" s="11">
        <f t="shared" si="4"/>
        <v>2.7161492258388931</v>
      </c>
      <c r="G99">
        <f t="shared" si="5"/>
        <v>0.10000000000000053</v>
      </c>
    </row>
    <row r="100" spans="1:7" x14ac:dyDescent="0.35">
      <c r="A100" s="8">
        <v>25569</v>
      </c>
      <c r="B100" s="9">
        <v>5300.652</v>
      </c>
      <c r="C100" s="8">
        <v>25934</v>
      </c>
      <c r="D100" s="9">
        <v>5.9</v>
      </c>
      <c r="E100" s="8">
        <f t="shared" si="3"/>
        <v>26024</v>
      </c>
      <c r="F100" s="11">
        <f t="shared" si="4"/>
        <v>0.54081668830976426</v>
      </c>
      <c r="G100">
        <f t="shared" si="5"/>
        <v>0</v>
      </c>
    </row>
    <row r="101" spans="1:7" x14ac:dyDescent="0.35">
      <c r="A101" s="8">
        <v>25659</v>
      </c>
      <c r="B101" s="9">
        <v>5308.1639999999998</v>
      </c>
      <c r="C101" s="8">
        <v>26024</v>
      </c>
      <c r="D101" s="9">
        <v>5.9</v>
      </c>
      <c r="E101" s="8">
        <f t="shared" si="3"/>
        <v>26115</v>
      </c>
      <c r="F101" s="11">
        <f t="shared" si="4"/>
        <v>0.82244682544077019</v>
      </c>
      <c r="G101">
        <f t="shared" si="5"/>
        <v>9.9999999999999645E-2</v>
      </c>
    </row>
    <row r="102" spans="1:7" x14ac:dyDescent="0.35">
      <c r="A102" s="8">
        <v>25750</v>
      </c>
      <c r="B102" s="9">
        <v>5357.0770000000002</v>
      </c>
      <c r="C102" s="8">
        <v>26115</v>
      </c>
      <c r="D102" s="9">
        <v>6</v>
      </c>
      <c r="E102" s="8">
        <f t="shared" si="3"/>
        <v>26207</v>
      </c>
      <c r="F102" s="11">
        <f t="shared" si="4"/>
        <v>0.23486464112827399</v>
      </c>
      <c r="G102">
        <f t="shared" si="5"/>
        <v>-9.9999999999999645E-2</v>
      </c>
    </row>
    <row r="103" spans="1:7" x14ac:dyDescent="0.35">
      <c r="A103" s="8">
        <v>25842</v>
      </c>
      <c r="B103" s="9">
        <v>5299.6719999999996</v>
      </c>
      <c r="C103" s="8">
        <v>26207</v>
      </c>
      <c r="D103" s="9">
        <v>5.9</v>
      </c>
      <c r="E103" s="8">
        <f t="shared" si="3"/>
        <v>26299</v>
      </c>
      <c r="F103" s="11">
        <f t="shared" si="4"/>
        <v>1.8372159119672382</v>
      </c>
      <c r="G103">
        <f t="shared" si="5"/>
        <v>-0.10000000000000053</v>
      </c>
    </row>
    <row r="104" spans="1:7" x14ac:dyDescent="0.35">
      <c r="A104" s="8">
        <v>25934</v>
      </c>
      <c r="B104" s="9">
        <v>5443.6189999999997</v>
      </c>
      <c r="C104" s="8">
        <v>26299</v>
      </c>
      <c r="D104" s="9">
        <v>5.8</v>
      </c>
      <c r="E104" s="8">
        <f t="shared" si="3"/>
        <v>26390</v>
      </c>
      <c r="F104" s="11">
        <f t="shared" si="4"/>
        <v>2.2692875057543915</v>
      </c>
      <c r="G104">
        <f t="shared" si="5"/>
        <v>-9.9999999999999645E-2</v>
      </c>
    </row>
    <row r="105" spans="1:7" x14ac:dyDescent="0.35">
      <c r="A105" s="8">
        <v>26024</v>
      </c>
      <c r="B105" s="9">
        <v>5473.0590000000002</v>
      </c>
      <c r="C105" s="8">
        <v>26390</v>
      </c>
      <c r="D105" s="9">
        <v>5.7</v>
      </c>
      <c r="E105" s="8">
        <f t="shared" si="3"/>
        <v>26481</v>
      </c>
      <c r="F105" s="11">
        <f t="shared" si="4"/>
        <v>0.94408963157519565</v>
      </c>
      <c r="G105">
        <f t="shared" si="5"/>
        <v>-0.10000000000000053</v>
      </c>
    </row>
    <row r="106" spans="1:7" x14ac:dyDescent="0.35">
      <c r="A106" s="8">
        <v>26115</v>
      </c>
      <c r="B106" s="9">
        <v>5518.0720000000001</v>
      </c>
      <c r="C106" s="8">
        <v>26481</v>
      </c>
      <c r="D106" s="9">
        <v>5.6</v>
      </c>
      <c r="E106" s="8">
        <f t="shared" si="3"/>
        <v>26573</v>
      </c>
      <c r="F106" s="11">
        <f t="shared" si="4"/>
        <v>1.6744358499800605</v>
      </c>
      <c r="G106">
        <f t="shared" si="5"/>
        <v>-0.19999999999999929</v>
      </c>
    </row>
    <row r="107" spans="1:7" x14ac:dyDescent="0.35">
      <c r="A107" s="8">
        <v>26207</v>
      </c>
      <c r="B107" s="9">
        <v>5531.0320000000002</v>
      </c>
      <c r="C107" s="8">
        <v>26573</v>
      </c>
      <c r="D107" s="9">
        <v>5.4</v>
      </c>
      <c r="E107" s="8">
        <f t="shared" si="3"/>
        <v>26665</v>
      </c>
      <c r="F107" s="11">
        <f t="shared" si="4"/>
        <v>2.4749417308557398</v>
      </c>
      <c r="G107">
        <f t="shared" si="5"/>
        <v>-0.5</v>
      </c>
    </row>
    <row r="108" spans="1:7" x14ac:dyDescent="0.35">
      <c r="A108" s="8">
        <v>26299</v>
      </c>
      <c r="B108" s="9">
        <v>5632.6490000000003</v>
      </c>
      <c r="C108" s="8">
        <v>26665</v>
      </c>
      <c r="D108" s="9">
        <v>4.9000000000000004</v>
      </c>
      <c r="E108" s="8">
        <f t="shared" si="3"/>
        <v>26755</v>
      </c>
      <c r="F108" s="11">
        <f t="shared" si="4"/>
        <v>1.0887434340660196</v>
      </c>
      <c r="G108">
        <f t="shared" si="5"/>
        <v>0</v>
      </c>
    </row>
    <row r="109" spans="1:7" x14ac:dyDescent="0.35">
      <c r="A109" s="8">
        <v>26390</v>
      </c>
      <c r="B109" s="9">
        <v>5760.47</v>
      </c>
      <c r="C109" s="8">
        <v>26755</v>
      </c>
      <c r="D109" s="9">
        <v>4.9000000000000004</v>
      </c>
      <c r="E109" s="8">
        <f t="shared" si="3"/>
        <v>26846</v>
      </c>
      <c r="F109" s="11">
        <f t="shared" si="4"/>
        <v>-0.52583832883827952</v>
      </c>
      <c r="G109">
        <f t="shared" si="5"/>
        <v>-0.10000000000000053</v>
      </c>
    </row>
    <row r="110" spans="1:7" x14ac:dyDescent="0.35">
      <c r="A110" s="8">
        <v>26481</v>
      </c>
      <c r="B110" s="9">
        <v>5814.8540000000003</v>
      </c>
      <c r="C110" s="8">
        <v>26846</v>
      </c>
      <c r="D110" s="9">
        <v>4.8</v>
      </c>
      <c r="E110" s="8">
        <f t="shared" si="3"/>
        <v>26938</v>
      </c>
      <c r="F110" s="11">
        <f t="shared" si="4"/>
        <v>0.94923084069549191</v>
      </c>
      <c r="G110">
        <f t="shared" si="5"/>
        <v>0</v>
      </c>
    </row>
    <row r="111" spans="1:7" x14ac:dyDescent="0.35">
      <c r="A111" s="8">
        <v>26573</v>
      </c>
      <c r="B111" s="9">
        <v>5912.22</v>
      </c>
      <c r="C111" s="8">
        <v>26938</v>
      </c>
      <c r="D111" s="9">
        <v>4.8</v>
      </c>
      <c r="E111" s="8">
        <f t="shared" si="3"/>
        <v>27030</v>
      </c>
      <c r="F111" s="11">
        <f t="shared" si="4"/>
        <v>-0.85970526481469189</v>
      </c>
      <c r="G111">
        <f t="shared" si="5"/>
        <v>0.29999999999999982</v>
      </c>
    </row>
    <row r="112" spans="1:7" x14ac:dyDescent="0.35">
      <c r="A112" s="8">
        <v>26665</v>
      </c>
      <c r="B112" s="9">
        <v>6058.5439999999999</v>
      </c>
      <c r="C112" s="8">
        <v>27030</v>
      </c>
      <c r="D112" s="9">
        <v>5.0999999999999996</v>
      </c>
      <c r="E112" s="8">
        <f t="shared" si="3"/>
        <v>27120</v>
      </c>
      <c r="F112" s="11">
        <f t="shared" si="4"/>
        <v>0.23769701068907523</v>
      </c>
      <c r="G112">
        <f t="shared" si="5"/>
        <v>0.10000000000000053</v>
      </c>
    </row>
    <row r="113" spans="1:7" x14ac:dyDescent="0.35">
      <c r="A113" s="8">
        <v>26755</v>
      </c>
      <c r="B113" s="9">
        <v>6124.5060000000003</v>
      </c>
      <c r="C113" s="8">
        <v>27120</v>
      </c>
      <c r="D113" s="9">
        <v>5.2</v>
      </c>
      <c r="E113" s="8">
        <f t="shared" si="3"/>
        <v>27211</v>
      </c>
      <c r="F113" s="11">
        <f t="shared" si="4"/>
        <v>-0.94527738450077559</v>
      </c>
      <c r="G113">
        <f t="shared" si="5"/>
        <v>0.39999999999999947</v>
      </c>
    </row>
    <row r="114" spans="1:7" x14ac:dyDescent="0.35">
      <c r="A114" s="8">
        <v>26846</v>
      </c>
      <c r="B114" s="9">
        <v>6092.3010000000004</v>
      </c>
      <c r="C114" s="8">
        <v>27211</v>
      </c>
      <c r="D114" s="9">
        <v>5.6</v>
      </c>
      <c r="E114" s="8">
        <f t="shared" si="3"/>
        <v>27303</v>
      </c>
      <c r="F114" s="11">
        <f t="shared" si="4"/>
        <v>-0.38840577220465855</v>
      </c>
      <c r="G114">
        <f t="shared" si="5"/>
        <v>1</v>
      </c>
    </row>
    <row r="115" spans="1:7" x14ac:dyDescent="0.35">
      <c r="A115" s="8">
        <v>26938</v>
      </c>
      <c r="B115" s="9">
        <v>6150.1310000000003</v>
      </c>
      <c r="C115" s="8">
        <v>27303</v>
      </c>
      <c r="D115" s="9">
        <v>6.6</v>
      </c>
      <c r="E115" s="8">
        <f t="shared" si="3"/>
        <v>27395</v>
      </c>
      <c r="F115" s="11">
        <f t="shared" si="4"/>
        <v>-1.2176343312886084</v>
      </c>
      <c r="G115">
        <f t="shared" si="5"/>
        <v>1.7000000000000011</v>
      </c>
    </row>
    <row r="116" spans="1:7" x14ac:dyDescent="0.35">
      <c r="A116" s="8">
        <v>27030</v>
      </c>
      <c r="B116" s="9">
        <v>6097.2579999999998</v>
      </c>
      <c r="C116" s="8">
        <v>27395</v>
      </c>
      <c r="D116" s="9">
        <v>8.3000000000000007</v>
      </c>
      <c r="E116" s="8">
        <f t="shared" si="3"/>
        <v>27485</v>
      </c>
      <c r="F116" s="11">
        <f t="shared" si="4"/>
        <v>0.71470118943399719</v>
      </c>
      <c r="G116">
        <f t="shared" si="5"/>
        <v>0.59999999999999964</v>
      </c>
    </row>
    <row r="117" spans="1:7" x14ac:dyDescent="0.35">
      <c r="A117" s="8">
        <v>27120</v>
      </c>
      <c r="B117" s="9">
        <v>6111.7510000000002</v>
      </c>
      <c r="C117" s="8">
        <v>27485</v>
      </c>
      <c r="D117" s="9">
        <v>8.9</v>
      </c>
      <c r="E117" s="8">
        <f t="shared" si="3"/>
        <v>27576</v>
      </c>
      <c r="F117" s="11">
        <f t="shared" si="4"/>
        <v>1.7120446162333991</v>
      </c>
      <c r="G117">
        <f t="shared" si="5"/>
        <v>-0.40000000000000036</v>
      </c>
    </row>
    <row r="118" spans="1:7" x14ac:dyDescent="0.35">
      <c r="A118" s="8">
        <v>27211</v>
      </c>
      <c r="B118" s="9">
        <v>6053.9780000000001</v>
      </c>
      <c r="C118" s="8">
        <v>27576</v>
      </c>
      <c r="D118" s="9">
        <v>8.5</v>
      </c>
      <c r="E118" s="8">
        <f t="shared" si="3"/>
        <v>27668</v>
      </c>
      <c r="F118" s="11">
        <f t="shared" si="4"/>
        <v>1.3470928953975836</v>
      </c>
      <c r="G118">
        <f t="shared" si="5"/>
        <v>-0.19999999999999929</v>
      </c>
    </row>
    <row r="119" spans="1:7" x14ac:dyDescent="0.35">
      <c r="A119" s="8">
        <v>27303</v>
      </c>
      <c r="B119" s="9">
        <v>6030.4639999999999</v>
      </c>
      <c r="C119" s="8">
        <v>27668</v>
      </c>
      <c r="D119" s="9">
        <v>8.3000000000000007</v>
      </c>
      <c r="E119" s="8">
        <f t="shared" si="3"/>
        <v>27760</v>
      </c>
      <c r="F119" s="11">
        <f t="shared" si="4"/>
        <v>2.2494676232470479</v>
      </c>
      <c r="G119">
        <f t="shared" si="5"/>
        <v>-0.60000000000000053</v>
      </c>
    </row>
    <row r="120" spans="1:7" x14ac:dyDescent="0.35">
      <c r="A120" s="8">
        <v>27395</v>
      </c>
      <c r="B120" s="9">
        <v>5957.0349999999999</v>
      </c>
      <c r="C120" s="8">
        <v>27760</v>
      </c>
      <c r="D120" s="9">
        <v>7.7</v>
      </c>
      <c r="E120" s="8">
        <f t="shared" si="3"/>
        <v>27851</v>
      </c>
      <c r="F120" s="11">
        <f t="shared" si="4"/>
        <v>0.73337403767981257</v>
      </c>
      <c r="G120">
        <f t="shared" si="5"/>
        <v>-0.10000000000000053</v>
      </c>
    </row>
    <row r="121" spans="1:7" x14ac:dyDescent="0.35">
      <c r="A121" s="8">
        <v>27485</v>
      </c>
      <c r="B121" s="9">
        <v>5999.61</v>
      </c>
      <c r="C121" s="8">
        <v>27851</v>
      </c>
      <c r="D121" s="9">
        <v>7.6</v>
      </c>
      <c r="E121" s="8">
        <f t="shared" si="3"/>
        <v>27942</v>
      </c>
      <c r="F121" s="11">
        <f t="shared" si="4"/>
        <v>0.54740758474260964</v>
      </c>
      <c r="G121">
        <f t="shared" si="5"/>
        <v>0.10000000000000053</v>
      </c>
    </row>
    <row r="122" spans="1:7" x14ac:dyDescent="0.35">
      <c r="A122" s="8">
        <v>27576</v>
      </c>
      <c r="B122" s="9">
        <v>6102.326</v>
      </c>
      <c r="C122" s="8">
        <v>27942</v>
      </c>
      <c r="D122" s="9">
        <v>7.7</v>
      </c>
      <c r="E122" s="8">
        <f t="shared" si="3"/>
        <v>28034</v>
      </c>
      <c r="F122" s="11">
        <f t="shared" si="4"/>
        <v>0.7226035711748402</v>
      </c>
      <c r="G122">
        <f t="shared" si="5"/>
        <v>9.9999999999999645E-2</v>
      </c>
    </row>
    <row r="123" spans="1:7" x14ac:dyDescent="0.35">
      <c r="A123" s="8">
        <v>27668</v>
      </c>
      <c r="B123" s="9">
        <v>6184.53</v>
      </c>
      <c r="C123" s="8">
        <v>28034</v>
      </c>
      <c r="D123" s="9">
        <v>7.8</v>
      </c>
      <c r="E123" s="8">
        <f t="shared" si="3"/>
        <v>28126</v>
      </c>
      <c r="F123" s="11">
        <f t="shared" si="4"/>
        <v>1.1862331478426524</v>
      </c>
      <c r="G123">
        <f t="shared" si="5"/>
        <v>-0.29999999999999982</v>
      </c>
    </row>
    <row r="124" spans="1:7" x14ac:dyDescent="0.35">
      <c r="A124" s="8">
        <v>27760</v>
      </c>
      <c r="B124" s="9">
        <v>6323.6490000000003</v>
      </c>
      <c r="C124" s="8">
        <v>28126</v>
      </c>
      <c r="D124" s="9">
        <v>7.5</v>
      </c>
      <c r="E124" s="8">
        <f t="shared" si="3"/>
        <v>28216</v>
      </c>
      <c r="F124" s="11">
        <f t="shared" si="4"/>
        <v>1.9419235219494402</v>
      </c>
      <c r="G124">
        <f t="shared" si="5"/>
        <v>-0.40000000000000036</v>
      </c>
    </row>
    <row r="125" spans="1:7" x14ac:dyDescent="0.35">
      <c r="A125" s="8">
        <v>27851</v>
      </c>
      <c r="B125" s="9">
        <v>6370.0249999999996</v>
      </c>
      <c r="C125" s="8">
        <v>28216</v>
      </c>
      <c r="D125" s="9">
        <v>7.1</v>
      </c>
      <c r="E125" s="8">
        <f t="shared" si="3"/>
        <v>28307</v>
      </c>
      <c r="F125" s="11">
        <f t="shared" si="4"/>
        <v>1.8031649722156429</v>
      </c>
      <c r="G125">
        <f t="shared" si="5"/>
        <v>-0.19999999999999929</v>
      </c>
    </row>
    <row r="126" spans="1:7" x14ac:dyDescent="0.35">
      <c r="A126" s="8">
        <v>27942</v>
      </c>
      <c r="B126" s="9">
        <v>6404.8950000000004</v>
      </c>
      <c r="C126" s="8">
        <v>28307</v>
      </c>
      <c r="D126" s="9">
        <v>6.9</v>
      </c>
      <c r="E126" s="8">
        <f t="shared" si="3"/>
        <v>28399</v>
      </c>
      <c r="F126" s="11">
        <f t="shared" si="4"/>
        <v>1.9927796427010591E-3</v>
      </c>
      <c r="G126">
        <f t="shared" si="5"/>
        <v>-0.20000000000000018</v>
      </c>
    </row>
    <row r="127" spans="1:7" x14ac:dyDescent="0.35">
      <c r="A127" s="8">
        <v>28034</v>
      </c>
      <c r="B127" s="9">
        <v>6451.1769999999997</v>
      </c>
      <c r="C127" s="8">
        <v>28399</v>
      </c>
      <c r="D127" s="9">
        <v>6.7</v>
      </c>
      <c r="E127" s="8">
        <f t="shared" si="3"/>
        <v>28491</v>
      </c>
      <c r="F127" s="11">
        <f t="shared" si="4"/>
        <v>0.319842139570925</v>
      </c>
      <c r="G127">
        <f t="shared" si="5"/>
        <v>-0.40000000000000036</v>
      </c>
    </row>
    <row r="128" spans="1:7" x14ac:dyDescent="0.35">
      <c r="A128" s="8">
        <v>28126</v>
      </c>
      <c r="B128" s="9">
        <v>6527.7030000000004</v>
      </c>
      <c r="C128" s="8">
        <v>28491</v>
      </c>
      <c r="D128" s="9">
        <v>6.3</v>
      </c>
      <c r="E128" s="8">
        <f t="shared" si="3"/>
        <v>28581</v>
      </c>
      <c r="F128" s="11">
        <f t="shared" si="4"/>
        <v>3.864772683799611</v>
      </c>
      <c r="G128">
        <f t="shared" si="5"/>
        <v>-0.29999999999999982</v>
      </c>
    </row>
    <row r="129" spans="1:7" x14ac:dyDescent="0.35">
      <c r="A129" s="8">
        <v>28216</v>
      </c>
      <c r="B129" s="9">
        <v>6654.4660000000003</v>
      </c>
      <c r="C129" s="8">
        <v>28581</v>
      </c>
      <c r="D129" s="9">
        <v>6</v>
      </c>
      <c r="E129" s="8">
        <f t="shared" si="3"/>
        <v>28672</v>
      </c>
      <c r="F129" s="11">
        <f t="shared" si="4"/>
        <v>1.0057487547670219</v>
      </c>
      <c r="G129">
        <f t="shared" si="5"/>
        <v>0</v>
      </c>
    </row>
    <row r="130" spans="1:7" x14ac:dyDescent="0.35">
      <c r="A130" s="8">
        <v>28307</v>
      </c>
      <c r="B130" s="9">
        <v>6774.4570000000003</v>
      </c>
      <c r="C130" s="8">
        <v>28672</v>
      </c>
      <c r="D130" s="9">
        <v>6</v>
      </c>
      <c r="E130" s="8">
        <f t="shared" si="3"/>
        <v>28764</v>
      </c>
      <c r="F130" s="11">
        <f t="shared" si="4"/>
        <v>1.3441254208500286</v>
      </c>
      <c r="G130">
        <f t="shared" si="5"/>
        <v>-9.9999999999999645E-2</v>
      </c>
    </row>
    <row r="131" spans="1:7" x14ac:dyDescent="0.35">
      <c r="A131" s="8">
        <v>28399</v>
      </c>
      <c r="B131" s="9">
        <v>6774.5919999999996</v>
      </c>
      <c r="C131" s="8">
        <v>28764</v>
      </c>
      <c r="D131" s="9">
        <v>5.9</v>
      </c>
      <c r="E131" s="8">
        <f t="shared" si="3"/>
        <v>28856</v>
      </c>
      <c r="F131" s="11">
        <f t="shared" si="4"/>
        <v>0.17959381379095696</v>
      </c>
      <c r="G131">
        <f t="shared" si="5"/>
        <v>0</v>
      </c>
    </row>
    <row r="132" spans="1:7" x14ac:dyDescent="0.35">
      <c r="A132" s="8">
        <v>28491</v>
      </c>
      <c r="B132" s="9">
        <v>6796.26</v>
      </c>
      <c r="C132" s="8">
        <v>28856</v>
      </c>
      <c r="D132" s="9">
        <v>5.9</v>
      </c>
      <c r="E132" s="8">
        <f t="shared" si="3"/>
        <v>28946</v>
      </c>
      <c r="F132" s="11">
        <f t="shared" si="4"/>
        <v>0.10674528822540719</v>
      </c>
      <c r="G132">
        <f t="shared" si="5"/>
        <v>-0.20000000000000018</v>
      </c>
    </row>
    <row r="133" spans="1:7" x14ac:dyDescent="0.35">
      <c r="A133" s="8">
        <v>28581</v>
      </c>
      <c r="B133" s="9">
        <v>7058.92</v>
      </c>
      <c r="C133" s="8">
        <v>28946</v>
      </c>
      <c r="D133" s="9">
        <v>5.7</v>
      </c>
      <c r="E133" s="8">
        <f t="shared" si="3"/>
        <v>29037</v>
      </c>
      <c r="F133" s="11">
        <f t="shared" si="4"/>
        <v>0.74280468764447161</v>
      </c>
      <c r="G133">
        <f t="shared" si="5"/>
        <v>0.20000000000000018</v>
      </c>
    </row>
    <row r="134" spans="1:7" x14ac:dyDescent="0.35">
      <c r="A134" s="8">
        <v>28672</v>
      </c>
      <c r="B134" s="9">
        <v>7129.915</v>
      </c>
      <c r="C134" s="8">
        <v>29037</v>
      </c>
      <c r="D134" s="9">
        <v>5.9</v>
      </c>
      <c r="E134" s="8">
        <f t="shared" si="3"/>
        <v>29129</v>
      </c>
      <c r="F134" s="11">
        <f t="shared" si="4"/>
        <v>0.25004516949416189</v>
      </c>
      <c r="G134">
        <f t="shared" si="5"/>
        <v>9.9999999999999645E-2</v>
      </c>
    </row>
    <row r="135" spans="1:7" x14ac:dyDescent="0.35">
      <c r="A135" s="8">
        <v>28764</v>
      </c>
      <c r="B135" s="9">
        <v>7225.75</v>
      </c>
      <c r="C135" s="8">
        <v>29129</v>
      </c>
      <c r="D135" s="9">
        <v>6</v>
      </c>
      <c r="E135" s="8">
        <f t="shared" si="3"/>
        <v>29221</v>
      </c>
      <c r="F135" s="11">
        <f t="shared" si="4"/>
        <v>0.31457115392630186</v>
      </c>
      <c r="G135">
        <f t="shared" si="5"/>
        <v>0.29999999999999982</v>
      </c>
    </row>
    <row r="136" spans="1:7" x14ac:dyDescent="0.35">
      <c r="A136" s="8">
        <v>28856</v>
      </c>
      <c r="B136" s="9">
        <v>7238.7269999999999</v>
      </c>
      <c r="C136" s="8">
        <v>29221</v>
      </c>
      <c r="D136" s="9">
        <v>6.3</v>
      </c>
      <c r="E136" s="8">
        <f t="shared" si="3"/>
        <v>29312</v>
      </c>
      <c r="F136" s="11">
        <f t="shared" si="4"/>
        <v>-2.0604348641575676</v>
      </c>
      <c r="G136">
        <f t="shared" si="5"/>
        <v>1</v>
      </c>
    </row>
    <row r="137" spans="1:7" x14ac:dyDescent="0.35">
      <c r="A137" s="8">
        <v>28946</v>
      </c>
      <c r="B137" s="9">
        <v>7246.4539999999997</v>
      </c>
      <c r="C137" s="8">
        <v>29312</v>
      </c>
      <c r="D137" s="9">
        <v>7.3</v>
      </c>
      <c r="E137" s="8">
        <f t="shared" ref="E137:E200" si="6">C138</f>
        <v>29403</v>
      </c>
      <c r="F137" s="11">
        <f t="shared" ref="F137:F200" si="7">(B142/B141-1)*100</f>
        <v>-0.11885474978821087</v>
      </c>
      <c r="G137">
        <f t="shared" ref="G137:G200" si="8">D138-D137</f>
        <v>0.40000000000000036</v>
      </c>
    </row>
    <row r="138" spans="1:7" x14ac:dyDescent="0.35">
      <c r="A138" s="8">
        <v>29037</v>
      </c>
      <c r="B138" s="9">
        <v>7300.2809999999999</v>
      </c>
      <c r="C138" s="8">
        <v>29403</v>
      </c>
      <c r="D138" s="9">
        <v>7.7</v>
      </c>
      <c r="E138" s="8">
        <f t="shared" si="6"/>
        <v>29495</v>
      </c>
      <c r="F138" s="11">
        <f t="shared" si="7"/>
        <v>1.8649233201466497</v>
      </c>
      <c r="G138">
        <f t="shared" si="8"/>
        <v>-0.29999999999999982</v>
      </c>
    </row>
    <row r="139" spans="1:7" x14ac:dyDescent="0.35">
      <c r="A139" s="8">
        <v>29129</v>
      </c>
      <c r="B139" s="9">
        <v>7318.5349999999999</v>
      </c>
      <c r="C139" s="8">
        <v>29495</v>
      </c>
      <c r="D139" s="9">
        <v>7.4</v>
      </c>
      <c r="E139" s="8">
        <f t="shared" si="6"/>
        <v>29587</v>
      </c>
      <c r="F139" s="11">
        <f t="shared" si="7"/>
        <v>1.9594222106853687</v>
      </c>
      <c r="G139">
        <f t="shared" si="8"/>
        <v>0</v>
      </c>
    </row>
    <row r="140" spans="1:7" x14ac:dyDescent="0.35">
      <c r="A140" s="8">
        <v>29221</v>
      </c>
      <c r="B140" s="9">
        <v>7341.5569999999998</v>
      </c>
      <c r="C140" s="8">
        <v>29587</v>
      </c>
      <c r="D140" s="9">
        <v>7.4</v>
      </c>
      <c r="E140" s="8">
        <f t="shared" si="6"/>
        <v>29677</v>
      </c>
      <c r="F140" s="11">
        <f t="shared" si="7"/>
        <v>-0.74107570670792766</v>
      </c>
      <c r="G140">
        <f t="shared" si="8"/>
        <v>0</v>
      </c>
    </row>
    <row r="141" spans="1:7" x14ac:dyDescent="0.35">
      <c r="A141" s="8">
        <v>29312</v>
      </c>
      <c r="B141" s="9">
        <v>7190.2889999999998</v>
      </c>
      <c r="C141" s="8">
        <v>29677</v>
      </c>
      <c r="D141" s="9">
        <v>7.4</v>
      </c>
      <c r="E141" s="8">
        <f t="shared" si="6"/>
        <v>29768</v>
      </c>
      <c r="F141" s="11">
        <f t="shared" si="7"/>
        <v>1.197502074963408</v>
      </c>
      <c r="G141">
        <f t="shared" si="8"/>
        <v>0</v>
      </c>
    </row>
    <row r="142" spans="1:7" x14ac:dyDescent="0.35">
      <c r="A142" s="8">
        <v>29403</v>
      </c>
      <c r="B142" s="9">
        <v>7181.7430000000004</v>
      </c>
      <c r="C142" s="8">
        <v>29768</v>
      </c>
      <c r="D142" s="9">
        <v>7.4</v>
      </c>
      <c r="E142" s="8">
        <f t="shared" si="6"/>
        <v>29860</v>
      </c>
      <c r="F142" s="11">
        <f t="shared" si="7"/>
        <v>-1.0895967316235544</v>
      </c>
      <c r="G142">
        <f t="shared" si="8"/>
        <v>0.79999999999999893</v>
      </c>
    </row>
    <row r="143" spans="1:7" x14ac:dyDescent="0.35">
      <c r="A143" s="8">
        <v>29495</v>
      </c>
      <c r="B143" s="9">
        <v>7315.6769999999997</v>
      </c>
      <c r="C143" s="8">
        <v>29860</v>
      </c>
      <c r="D143" s="9">
        <v>8.1999999999999993</v>
      </c>
      <c r="E143" s="8">
        <f t="shared" si="6"/>
        <v>29952</v>
      </c>
      <c r="F143" s="11">
        <f t="shared" si="7"/>
        <v>-1.5536446424985861</v>
      </c>
      <c r="G143">
        <f t="shared" si="8"/>
        <v>0.60000000000000142</v>
      </c>
    </row>
    <row r="144" spans="1:7" x14ac:dyDescent="0.35">
      <c r="A144" s="8">
        <v>29587</v>
      </c>
      <c r="B144" s="9">
        <v>7459.0219999999999</v>
      </c>
      <c r="C144" s="8">
        <v>29952</v>
      </c>
      <c r="D144" s="9">
        <v>8.8000000000000007</v>
      </c>
      <c r="E144" s="8">
        <f t="shared" si="6"/>
        <v>30042</v>
      </c>
      <c r="F144" s="11">
        <f t="shared" si="7"/>
        <v>0.45617712847594305</v>
      </c>
      <c r="G144">
        <f t="shared" si="8"/>
        <v>0.59999999999999964</v>
      </c>
    </row>
    <row r="145" spans="1:7" x14ac:dyDescent="0.35">
      <c r="A145" s="8">
        <v>29677</v>
      </c>
      <c r="B145" s="9">
        <v>7403.7449999999999</v>
      </c>
      <c r="C145" s="8">
        <v>30042</v>
      </c>
      <c r="D145" s="9">
        <v>9.4</v>
      </c>
      <c r="E145" s="8">
        <f t="shared" si="6"/>
        <v>30133</v>
      </c>
      <c r="F145" s="11">
        <f t="shared" si="7"/>
        <v>-0.38226683578681531</v>
      </c>
      <c r="G145">
        <f t="shared" si="8"/>
        <v>0.5</v>
      </c>
    </row>
    <row r="146" spans="1:7" x14ac:dyDescent="0.35">
      <c r="A146" s="8">
        <v>29768</v>
      </c>
      <c r="B146" s="9">
        <v>7492.4049999999997</v>
      </c>
      <c r="C146" s="8">
        <v>30133</v>
      </c>
      <c r="D146" s="9">
        <v>9.9</v>
      </c>
      <c r="E146" s="8">
        <f t="shared" si="6"/>
        <v>30225</v>
      </c>
      <c r="F146" s="11">
        <f t="shared" si="7"/>
        <v>4.0008787962464432E-2</v>
      </c>
      <c r="G146">
        <f t="shared" si="8"/>
        <v>0.79999999999999893</v>
      </c>
    </row>
    <row r="147" spans="1:7" x14ac:dyDescent="0.35">
      <c r="A147" s="8">
        <v>29860</v>
      </c>
      <c r="B147" s="9">
        <v>7410.768</v>
      </c>
      <c r="C147" s="8">
        <v>30225</v>
      </c>
      <c r="D147" s="9">
        <v>10.7</v>
      </c>
      <c r="E147" s="8">
        <f t="shared" si="6"/>
        <v>30317</v>
      </c>
      <c r="F147" s="11">
        <f t="shared" si="7"/>
        <v>1.3177904101375981</v>
      </c>
      <c r="G147">
        <f t="shared" si="8"/>
        <v>-0.29999999999999893</v>
      </c>
    </row>
    <row r="148" spans="1:7" x14ac:dyDescent="0.35">
      <c r="A148" s="8">
        <v>29952</v>
      </c>
      <c r="B148" s="9">
        <v>7295.6310000000003</v>
      </c>
      <c r="C148" s="8">
        <v>30317</v>
      </c>
      <c r="D148" s="9">
        <v>10.4</v>
      </c>
      <c r="E148" s="8">
        <f t="shared" si="6"/>
        <v>30407</v>
      </c>
      <c r="F148" s="11">
        <f t="shared" si="7"/>
        <v>2.2755202453599743</v>
      </c>
      <c r="G148">
        <f t="shared" si="8"/>
        <v>-0.30000000000000071</v>
      </c>
    </row>
    <row r="149" spans="1:7" x14ac:dyDescent="0.35">
      <c r="A149" s="8">
        <v>30042</v>
      </c>
      <c r="B149" s="9">
        <v>7328.9120000000003</v>
      </c>
      <c r="C149" s="8">
        <v>30407</v>
      </c>
      <c r="D149" s="9">
        <v>10.1</v>
      </c>
      <c r="E149" s="8">
        <f t="shared" si="6"/>
        <v>30498</v>
      </c>
      <c r="F149" s="11">
        <f t="shared" si="7"/>
        <v>1.9989546084432597</v>
      </c>
      <c r="G149">
        <f t="shared" si="8"/>
        <v>-0.69999999999999929</v>
      </c>
    </row>
    <row r="150" spans="1:7" x14ac:dyDescent="0.35">
      <c r="A150" s="8">
        <v>30133</v>
      </c>
      <c r="B150" s="9">
        <v>7300.8959999999997</v>
      </c>
      <c r="C150" s="8">
        <v>30498</v>
      </c>
      <c r="D150" s="9">
        <v>9.4</v>
      </c>
      <c r="E150" s="8">
        <f t="shared" si="6"/>
        <v>30590</v>
      </c>
      <c r="F150" s="11">
        <f t="shared" si="7"/>
        <v>2.0861826282885465</v>
      </c>
      <c r="G150">
        <f t="shared" si="8"/>
        <v>-0.90000000000000036</v>
      </c>
    </row>
    <row r="151" spans="1:7" x14ac:dyDescent="0.35">
      <c r="A151" s="8">
        <v>30225</v>
      </c>
      <c r="B151" s="9">
        <v>7303.817</v>
      </c>
      <c r="C151" s="8">
        <v>30590</v>
      </c>
      <c r="D151" s="9">
        <v>8.5</v>
      </c>
      <c r="E151" s="8">
        <f t="shared" si="6"/>
        <v>30682</v>
      </c>
      <c r="F151" s="11">
        <f t="shared" si="7"/>
        <v>1.9547903421914148</v>
      </c>
      <c r="G151">
        <f t="shared" si="8"/>
        <v>-0.59999999999999964</v>
      </c>
    </row>
    <row r="152" spans="1:7" x14ac:dyDescent="0.35">
      <c r="A152" s="8">
        <v>30317</v>
      </c>
      <c r="B152" s="9">
        <v>7400.0659999999998</v>
      </c>
      <c r="C152" s="8">
        <v>30682</v>
      </c>
      <c r="D152" s="9">
        <v>7.9</v>
      </c>
      <c r="E152" s="8">
        <f t="shared" si="6"/>
        <v>30773</v>
      </c>
      <c r="F152" s="11">
        <f t="shared" si="7"/>
        <v>1.72776158649941</v>
      </c>
      <c r="G152">
        <f t="shared" si="8"/>
        <v>-0.5</v>
      </c>
    </row>
    <row r="153" spans="1:7" x14ac:dyDescent="0.35">
      <c r="A153" s="8">
        <v>30407</v>
      </c>
      <c r="B153" s="9">
        <v>7568.4560000000001</v>
      </c>
      <c r="C153" s="8">
        <v>30773</v>
      </c>
      <c r="D153" s="9">
        <v>7.4</v>
      </c>
      <c r="E153" s="8">
        <f t="shared" si="6"/>
        <v>30864</v>
      </c>
      <c r="F153" s="11">
        <f t="shared" si="7"/>
        <v>0.96401004689448122</v>
      </c>
      <c r="G153">
        <f t="shared" si="8"/>
        <v>0</v>
      </c>
    </row>
    <row r="154" spans="1:7" x14ac:dyDescent="0.35">
      <c r="A154" s="8">
        <v>30498</v>
      </c>
      <c r="B154" s="9">
        <v>7719.7460000000001</v>
      </c>
      <c r="C154" s="8">
        <v>30864</v>
      </c>
      <c r="D154" s="9">
        <v>7.4</v>
      </c>
      <c r="E154" s="8">
        <f t="shared" si="6"/>
        <v>30956</v>
      </c>
      <c r="F154" s="11">
        <f t="shared" si="7"/>
        <v>0.82077294481104346</v>
      </c>
      <c r="G154">
        <f t="shared" si="8"/>
        <v>-0.10000000000000053</v>
      </c>
    </row>
    <row r="155" spans="1:7" x14ac:dyDescent="0.35">
      <c r="A155" s="8">
        <v>30590</v>
      </c>
      <c r="B155" s="9">
        <v>7880.7939999999999</v>
      </c>
      <c r="C155" s="8">
        <v>30956</v>
      </c>
      <c r="D155" s="9">
        <v>7.3</v>
      </c>
      <c r="E155" s="8">
        <f t="shared" si="6"/>
        <v>31048</v>
      </c>
      <c r="F155" s="11">
        <f t="shared" si="7"/>
        <v>0.96897922754008992</v>
      </c>
      <c r="G155">
        <f t="shared" si="8"/>
        <v>-9.9999999999999645E-2</v>
      </c>
    </row>
    <row r="156" spans="1:7" x14ac:dyDescent="0.35">
      <c r="A156" s="8">
        <v>30682</v>
      </c>
      <c r="B156" s="9">
        <v>8034.8469999999998</v>
      </c>
      <c r="C156" s="8">
        <v>31048</v>
      </c>
      <c r="D156" s="9">
        <v>7.2</v>
      </c>
      <c r="E156" s="8">
        <f t="shared" si="6"/>
        <v>31138</v>
      </c>
      <c r="F156" s="11">
        <f t="shared" si="7"/>
        <v>0.88047357281790806</v>
      </c>
      <c r="G156">
        <f t="shared" si="8"/>
        <v>9.9999999999999645E-2</v>
      </c>
    </row>
    <row r="157" spans="1:7" x14ac:dyDescent="0.35">
      <c r="A157" s="8">
        <v>30773</v>
      </c>
      <c r="B157" s="9">
        <v>8173.67</v>
      </c>
      <c r="C157" s="8">
        <v>31138</v>
      </c>
      <c r="D157" s="9">
        <v>7.3</v>
      </c>
      <c r="E157" s="8">
        <f t="shared" si="6"/>
        <v>31229</v>
      </c>
      <c r="F157" s="11">
        <f t="shared" si="7"/>
        <v>1.5272714228687922</v>
      </c>
      <c r="G157">
        <f t="shared" si="8"/>
        <v>-9.9999999999999645E-2</v>
      </c>
    </row>
    <row r="158" spans="1:7" x14ac:dyDescent="0.35">
      <c r="A158" s="8">
        <v>30864</v>
      </c>
      <c r="B158" s="9">
        <v>8252.4650000000001</v>
      </c>
      <c r="C158" s="8">
        <v>31229</v>
      </c>
      <c r="D158" s="9">
        <v>7.2</v>
      </c>
      <c r="E158" s="8">
        <f t="shared" si="6"/>
        <v>31321</v>
      </c>
      <c r="F158" s="11">
        <f t="shared" si="7"/>
        <v>0.74344914472201928</v>
      </c>
      <c r="G158">
        <f t="shared" si="8"/>
        <v>-0.20000000000000018</v>
      </c>
    </row>
    <row r="159" spans="1:7" x14ac:dyDescent="0.35">
      <c r="A159" s="8">
        <v>30956</v>
      </c>
      <c r="B159" s="9">
        <v>8320.1990000000005</v>
      </c>
      <c r="C159" s="8">
        <v>31321</v>
      </c>
      <c r="D159" s="9">
        <v>7</v>
      </c>
      <c r="E159" s="8">
        <f t="shared" si="6"/>
        <v>31413</v>
      </c>
      <c r="F159" s="11">
        <f t="shared" si="7"/>
        <v>0.93374762983913229</v>
      </c>
      <c r="G159">
        <f t="shared" si="8"/>
        <v>0</v>
      </c>
    </row>
    <row r="160" spans="1:7" x14ac:dyDescent="0.35">
      <c r="A160" s="8">
        <v>31048</v>
      </c>
      <c r="B160" s="9">
        <v>8400.82</v>
      </c>
      <c r="C160" s="8">
        <v>31413</v>
      </c>
      <c r="D160" s="9">
        <v>7</v>
      </c>
      <c r="E160" s="8">
        <f t="shared" si="6"/>
        <v>31503</v>
      </c>
      <c r="F160" s="11">
        <f t="shared" si="7"/>
        <v>0.45029635528206491</v>
      </c>
      <c r="G160">
        <f t="shared" si="8"/>
        <v>0.20000000000000018</v>
      </c>
    </row>
    <row r="161" spans="1:7" x14ac:dyDescent="0.35">
      <c r="A161" s="8">
        <v>31138</v>
      </c>
      <c r="B161" s="9">
        <v>8474.7870000000003</v>
      </c>
      <c r="C161" s="8">
        <v>31503</v>
      </c>
      <c r="D161" s="9">
        <v>7.2</v>
      </c>
      <c r="E161" s="8">
        <f t="shared" si="6"/>
        <v>31594</v>
      </c>
      <c r="F161" s="11">
        <f t="shared" si="7"/>
        <v>0.95666803663505551</v>
      </c>
      <c r="G161">
        <f t="shared" si="8"/>
        <v>-0.20000000000000018</v>
      </c>
    </row>
    <row r="162" spans="1:7" x14ac:dyDescent="0.35">
      <c r="A162" s="8">
        <v>31229</v>
      </c>
      <c r="B162" s="9">
        <v>8604.2199999999993</v>
      </c>
      <c r="C162" s="8">
        <v>31594</v>
      </c>
      <c r="D162" s="9">
        <v>7</v>
      </c>
      <c r="E162" s="8">
        <f t="shared" si="6"/>
        <v>31686</v>
      </c>
      <c r="F162" s="11">
        <f t="shared" si="7"/>
        <v>0.53639287960767223</v>
      </c>
      <c r="G162">
        <f t="shared" si="8"/>
        <v>-0.20000000000000018</v>
      </c>
    </row>
    <row r="163" spans="1:7" x14ac:dyDescent="0.35">
      <c r="A163" s="8">
        <v>31321</v>
      </c>
      <c r="B163" s="9">
        <v>8668.1880000000001</v>
      </c>
      <c r="C163" s="8">
        <v>31686</v>
      </c>
      <c r="D163" s="9">
        <v>6.8</v>
      </c>
      <c r="E163" s="8">
        <f t="shared" si="6"/>
        <v>31778</v>
      </c>
      <c r="F163" s="11">
        <f t="shared" si="7"/>
        <v>0.74184493541789021</v>
      </c>
      <c r="G163">
        <f t="shared" si="8"/>
        <v>-0.20000000000000018</v>
      </c>
    </row>
    <row r="164" spans="1:7" x14ac:dyDescent="0.35">
      <c r="A164" s="8">
        <v>31413</v>
      </c>
      <c r="B164" s="9">
        <v>8749.1270000000004</v>
      </c>
      <c r="C164" s="8">
        <v>31778</v>
      </c>
      <c r="D164" s="9">
        <v>6.6</v>
      </c>
      <c r="E164" s="8">
        <f t="shared" si="6"/>
        <v>31868</v>
      </c>
      <c r="F164" s="11">
        <f t="shared" si="7"/>
        <v>1.0781776439800383</v>
      </c>
      <c r="G164">
        <f t="shared" si="8"/>
        <v>-0.29999999999999982</v>
      </c>
    </row>
    <row r="165" spans="1:7" x14ac:dyDescent="0.35">
      <c r="A165" s="8">
        <v>31503</v>
      </c>
      <c r="B165" s="9">
        <v>8788.5239999999994</v>
      </c>
      <c r="C165" s="8">
        <v>31868</v>
      </c>
      <c r="D165" s="9">
        <v>6.3</v>
      </c>
      <c r="E165" s="8">
        <f t="shared" si="6"/>
        <v>31959</v>
      </c>
      <c r="F165" s="11">
        <f t="shared" si="7"/>
        <v>0.86717802514868492</v>
      </c>
      <c r="G165">
        <f t="shared" si="8"/>
        <v>-0.29999999999999982</v>
      </c>
    </row>
    <row r="166" spans="1:7" x14ac:dyDescent="0.35">
      <c r="A166" s="8">
        <v>31594</v>
      </c>
      <c r="B166" s="9">
        <v>8872.6010000000006</v>
      </c>
      <c r="C166" s="8">
        <v>31959</v>
      </c>
      <c r="D166" s="9">
        <v>6</v>
      </c>
      <c r="E166" s="8">
        <f t="shared" si="6"/>
        <v>32051</v>
      </c>
      <c r="F166" s="11">
        <f t="shared" si="7"/>
        <v>1.7169568645530875</v>
      </c>
      <c r="G166">
        <f t="shared" si="8"/>
        <v>-0.20000000000000018</v>
      </c>
    </row>
    <row r="167" spans="1:7" x14ac:dyDescent="0.35">
      <c r="A167" s="8">
        <v>31686</v>
      </c>
      <c r="B167" s="9">
        <v>8920.1929999999993</v>
      </c>
      <c r="C167" s="8">
        <v>32051</v>
      </c>
      <c r="D167" s="9">
        <v>5.8</v>
      </c>
      <c r="E167" s="8">
        <f t="shared" si="6"/>
        <v>32143</v>
      </c>
      <c r="F167" s="11">
        <f t="shared" si="7"/>
        <v>0.51688254050827886</v>
      </c>
      <c r="G167">
        <f t="shared" si="8"/>
        <v>-9.9999999999999645E-2</v>
      </c>
    </row>
    <row r="168" spans="1:7" x14ac:dyDescent="0.35">
      <c r="A168" s="8">
        <v>31778</v>
      </c>
      <c r="B168" s="9">
        <v>8986.3670000000002</v>
      </c>
      <c r="C168" s="8">
        <v>32143</v>
      </c>
      <c r="D168" s="9">
        <v>5.7</v>
      </c>
      <c r="E168" s="8">
        <f t="shared" si="6"/>
        <v>32234</v>
      </c>
      <c r="F168" s="11">
        <f t="shared" si="7"/>
        <v>1.3140322788294911</v>
      </c>
      <c r="G168">
        <f t="shared" si="8"/>
        <v>-0.20000000000000018</v>
      </c>
    </row>
    <row r="169" spans="1:7" x14ac:dyDescent="0.35">
      <c r="A169" s="8">
        <v>31868</v>
      </c>
      <c r="B169" s="9">
        <v>9083.2559999999994</v>
      </c>
      <c r="C169" s="8">
        <v>32234</v>
      </c>
      <c r="D169" s="9">
        <v>5.5</v>
      </c>
      <c r="E169" s="8">
        <f t="shared" si="6"/>
        <v>32325</v>
      </c>
      <c r="F169" s="11">
        <f t="shared" si="7"/>
        <v>0.58596964531409945</v>
      </c>
      <c r="G169">
        <f t="shared" si="8"/>
        <v>0</v>
      </c>
    </row>
    <row r="170" spans="1:7" x14ac:dyDescent="0.35">
      <c r="A170" s="8">
        <v>31959</v>
      </c>
      <c r="B170" s="9">
        <v>9162.0239999999994</v>
      </c>
      <c r="C170" s="8">
        <v>32325</v>
      </c>
      <c r="D170" s="9">
        <v>5.5</v>
      </c>
      <c r="E170" s="8">
        <f t="shared" si="6"/>
        <v>32417</v>
      </c>
      <c r="F170" s="11">
        <f t="shared" si="7"/>
        <v>1.3324560563641841</v>
      </c>
      <c r="G170">
        <f t="shared" si="8"/>
        <v>-0.20000000000000018</v>
      </c>
    </row>
    <row r="171" spans="1:7" x14ac:dyDescent="0.35">
      <c r="A171" s="8">
        <v>32051</v>
      </c>
      <c r="B171" s="9">
        <v>9319.3320000000003</v>
      </c>
      <c r="C171" s="8">
        <v>32417</v>
      </c>
      <c r="D171" s="9">
        <v>5.3</v>
      </c>
      <c r="E171" s="8">
        <f t="shared" si="6"/>
        <v>32509</v>
      </c>
      <c r="F171" s="11">
        <f t="shared" si="7"/>
        <v>1.016394950898869</v>
      </c>
      <c r="G171">
        <f t="shared" si="8"/>
        <v>-9.9999999999999645E-2</v>
      </c>
    </row>
    <row r="172" spans="1:7" x14ac:dyDescent="0.35">
      <c r="A172" s="8">
        <v>32143</v>
      </c>
      <c r="B172" s="9">
        <v>9367.5020000000004</v>
      </c>
      <c r="C172" s="8">
        <v>32509</v>
      </c>
      <c r="D172" s="9">
        <v>5.2</v>
      </c>
      <c r="E172" s="8">
        <f t="shared" si="6"/>
        <v>32599</v>
      </c>
      <c r="F172" s="11">
        <f t="shared" si="7"/>
        <v>0.76309965742997754</v>
      </c>
      <c r="G172">
        <f t="shared" si="8"/>
        <v>0</v>
      </c>
    </row>
    <row r="173" spans="1:7" x14ac:dyDescent="0.35">
      <c r="A173" s="8">
        <v>32234</v>
      </c>
      <c r="B173" s="9">
        <v>9490.5939999999991</v>
      </c>
      <c r="C173" s="8">
        <v>32599</v>
      </c>
      <c r="D173" s="9">
        <v>5.2</v>
      </c>
      <c r="E173" s="8">
        <f t="shared" si="6"/>
        <v>32690</v>
      </c>
      <c r="F173" s="11">
        <f t="shared" si="7"/>
        <v>0.7407356250722863</v>
      </c>
      <c r="G173">
        <f t="shared" si="8"/>
        <v>0</v>
      </c>
    </row>
    <row r="174" spans="1:7" x14ac:dyDescent="0.35">
      <c r="A174" s="8">
        <v>32325</v>
      </c>
      <c r="B174" s="9">
        <v>9546.2060000000001</v>
      </c>
      <c r="C174" s="8">
        <v>32690</v>
      </c>
      <c r="D174" s="9">
        <v>5.2</v>
      </c>
      <c r="E174" s="8">
        <f t="shared" si="6"/>
        <v>32782</v>
      </c>
      <c r="F174" s="11">
        <f t="shared" si="7"/>
        <v>0.19698105538052957</v>
      </c>
      <c r="G174">
        <f t="shared" si="8"/>
        <v>0.20000000000000018</v>
      </c>
    </row>
    <row r="175" spans="1:7" x14ac:dyDescent="0.35">
      <c r="A175" s="8">
        <v>32417</v>
      </c>
      <c r="B175" s="9">
        <v>9673.4050000000007</v>
      </c>
      <c r="C175" s="8">
        <v>32782</v>
      </c>
      <c r="D175" s="9">
        <v>5.4</v>
      </c>
      <c r="E175" s="8">
        <f t="shared" si="6"/>
        <v>32874</v>
      </c>
      <c r="F175" s="11">
        <f t="shared" si="7"/>
        <v>1.0928820446238552</v>
      </c>
      <c r="G175">
        <f t="shared" si="8"/>
        <v>-0.10000000000000053</v>
      </c>
    </row>
    <row r="176" spans="1:7" x14ac:dyDescent="0.35">
      <c r="A176" s="8">
        <v>32509</v>
      </c>
      <c r="B176" s="9">
        <v>9771.7250000000004</v>
      </c>
      <c r="C176" s="8">
        <v>32874</v>
      </c>
      <c r="D176" s="9">
        <v>5.3</v>
      </c>
      <c r="E176" s="8">
        <f t="shared" si="6"/>
        <v>32964</v>
      </c>
      <c r="F176" s="11">
        <f t="shared" si="7"/>
        <v>0.36297003021481533</v>
      </c>
      <c r="G176">
        <f t="shared" si="8"/>
        <v>0</v>
      </c>
    </row>
    <row r="177" spans="1:7" x14ac:dyDescent="0.35">
      <c r="A177" s="8">
        <v>32599</v>
      </c>
      <c r="B177" s="9">
        <v>9846.2929999999997</v>
      </c>
      <c r="C177" s="8">
        <v>32964</v>
      </c>
      <c r="D177" s="9">
        <v>5.3</v>
      </c>
      <c r="E177" s="8">
        <f t="shared" si="6"/>
        <v>33055</v>
      </c>
      <c r="F177" s="11">
        <f t="shared" si="7"/>
        <v>6.6581679328003851E-2</v>
      </c>
      <c r="G177">
        <f t="shared" si="8"/>
        <v>0.40000000000000036</v>
      </c>
    </row>
    <row r="178" spans="1:7" x14ac:dyDescent="0.35">
      <c r="A178" s="8">
        <v>32690</v>
      </c>
      <c r="B178" s="9">
        <v>9919.2279999999992</v>
      </c>
      <c r="C178" s="8">
        <v>33055</v>
      </c>
      <c r="D178" s="9">
        <v>5.7</v>
      </c>
      <c r="E178" s="8">
        <f t="shared" si="6"/>
        <v>33147</v>
      </c>
      <c r="F178" s="11">
        <f t="shared" si="7"/>
        <v>-0.91040455696799194</v>
      </c>
      <c r="G178">
        <f t="shared" si="8"/>
        <v>0.39999999999999947</v>
      </c>
    </row>
    <row r="179" spans="1:7" x14ac:dyDescent="0.35">
      <c r="A179" s="8">
        <v>32782</v>
      </c>
      <c r="B179" s="9">
        <v>9938.7669999999998</v>
      </c>
      <c r="C179" s="8">
        <v>33147</v>
      </c>
      <c r="D179" s="9">
        <v>6.1</v>
      </c>
      <c r="E179" s="8">
        <f t="shared" si="6"/>
        <v>33239</v>
      </c>
      <c r="F179" s="11">
        <f t="shared" si="7"/>
        <v>-0.4679406451076118</v>
      </c>
      <c r="G179">
        <f t="shared" si="8"/>
        <v>0.5</v>
      </c>
    </row>
    <row r="180" spans="1:7" x14ac:dyDescent="0.35">
      <c r="A180" s="8">
        <v>32874</v>
      </c>
      <c r="B180" s="9">
        <v>10047.386</v>
      </c>
      <c r="C180" s="8">
        <v>33239</v>
      </c>
      <c r="D180" s="9">
        <v>6.6</v>
      </c>
      <c r="E180" s="8">
        <f t="shared" si="6"/>
        <v>33329</v>
      </c>
      <c r="F180" s="11">
        <f t="shared" si="7"/>
        <v>0.77968905686101042</v>
      </c>
      <c r="G180">
        <f t="shared" si="8"/>
        <v>0.20000000000000018</v>
      </c>
    </row>
    <row r="181" spans="1:7" x14ac:dyDescent="0.35">
      <c r="A181" s="8">
        <v>32964</v>
      </c>
      <c r="B181" s="9">
        <v>10083.855</v>
      </c>
      <c r="C181" s="8">
        <v>33329</v>
      </c>
      <c r="D181" s="9">
        <v>6.8</v>
      </c>
      <c r="E181" s="8">
        <f t="shared" si="6"/>
        <v>33420</v>
      </c>
      <c r="F181" s="11">
        <f t="shared" si="7"/>
        <v>0.50535868651608862</v>
      </c>
      <c r="G181">
        <f t="shared" si="8"/>
        <v>0.10000000000000053</v>
      </c>
    </row>
    <row r="182" spans="1:7" x14ac:dyDescent="0.35">
      <c r="A182" s="8">
        <v>33055</v>
      </c>
      <c r="B182" s="9">
        <v>10090.569</v>
      </c>
      <c r="C182" s="8">
        <v>33420</v>
      </c>
      <c r="D182" s="9">
        <v>6.9</v>
      </c>
      <c r="E182" s="8">
        <f t="shared" si="6"/>
        <v>33512</v>
      </c>
      <c r="F182" s="11">
        <f t="shared" si="7"/>
        <v>0.34854484461859236</v>
      </c>
      <c r="G182">
        <f t="shared" si="8"/>
        <v>0.19999999999999929</v>
      </c>
    </row>
    <row r="183" spans="1:7" x14ac:dyDescent="0.35">
      <c r="A183" s="8">
        <v>33147</v>
      </c>
      <c r="B183" s="9">
        <v>9998.7039999999997</v>
      </c>
      <c r="C183" s="8">
        <v>33512</v>
      </c>
      <c r="D183" s="9">
        <v>7.1</v>
      </c>
      <c r="E183" s="8">
        <f t="shared" si="6"/>
        <v>33604</v>
      </c>
      <c r="F183" s="11">
        <f t="shared" si="7"/>
        <v>1.1972522099874316</v>
      </c>
      <c r="G183">
        <f t="shared" si="8"/>
        <v>0.30000000000000071</v>
      </c>
    </row>
    <row r="184" spans="1:7" x14ac:dyDescent="0.35">
      <c r="A184" s="8">
        <v>33239</v>
      </c>
      <c r="B184" s="9">
        <v>9951.9159999999993</v>
      </c>
      <c r="C184" s="8">
        <v>33604</v>
      </c>
      <c r="D184" s="9">
        <v>7.4</v>
      </c>
      <c r="E184" s="8">
        <f t="shared" si="6"/>
        <v>33695</v>
      </c>
      <c r="F184" s="11">
        <f t="shared" si="7"/>
        <v>1.0843032755055937</v>
      </c>
      <c r="G184">
        <f t="shared" si="8"/>
        <v>0.19999999999999929</v>
      </c>
    </row>
    <row r="185" spans="1:7" x14ac:dyDescent="0.35">
      <c r="A185" s="8">
        <v>33329</v>
      </c>
      <c r="B185" s="9">
        <v>10029.51</v>
      </c>
      <c r="C185" s="8">
        <v>33695</v>
      </c>
      <c r="D185" s="9">
        <v>7.6</v>
      </c>
      <c r="E185" s="8">
        <f t="shared" si="6"/>
        <v>33786</v>
      </c>
      <c r="F185" s="11">
        <f t="shared" si="7"/>
        <v>0.98811018659805683</v>
      </c>
      <c r="G185">
        <f t="shared" si="8"/>
        <v>0</v>
      </c>
    </row>
    <row r="186" spans="1:7" x14ac:dyDescent="0.35">
      <c r="A186" s="8">
        <v>33420</v>
      </c>
      <c r="B186" s="9">
        <v>10080.195</v>
      </c>
      <c r="C186" s="8">
        <v>33786</v>
      </c>
      <c r="D186" s="9">
        <v>7.6</v>
      </c>
      <c r="E186" s="8">
        <f t="shared" si="6"/>
        <v>33878</v>
      </c>
      <c r="F186" s="11">
        <f t="shared" si="7"/>
        <v>1.0428555994048683</v>
      </c>
      <c r="G186">
        <f t="shared" si="8"/>
        <v>-0.19999999999999929</v>
      </c>
    </row>
    <row r="187" spans="1:7" x14ac:dyDescent="0.35">
      <c r="A187" s="8">
        <v>33512</v>
      </c>
      <c r="B187" s="9">
        <v>10115.329</v>
      </c>
      <c r="C187" s="8">
        <v>33878</v>
      </c>
      <c r="D187" s="9">
        <v>7.4</v>
      </c>
      <c r="E187" s="8">
        <f t="shared" si="6"/>
        <v>33970</v>
      </c>
      <c r="F187" s="11">
        <f t="shared" si="7"/>
        <v>0.16694372234020705</v>
      </c>
      <c r="G187">
        <f t="shared" si="8"/>
        <v>-0.30000000000000071</v>
      </c>
    </row>
    <row r="188" spans="1:7" x14ac:dyDescent="0.35">
      <c r="A188" s="8">
        <v>33604</v>
      </c>
      <c r="B188" s="9">
        <v>10236.434999999999</v>
      </c>
      <c r="C188" s="8">
        <v>33970</v>
      </c>
      <c r="D188" s="9">
        <v>7.1</v>
      </c>
      <c r="E188" s="8">
        <f t="shared" si="6"/>
        <v>34060</v>
      </c>
      <c r="F188" s="11">
        <f t="shared" si="7"/>
        <v>0.58217094392873925</v>
      </c>
      <c r="G188">
        <f t="shared" si="8"/>
        <v>0</v>
      </c>
    </row>
    <row r="189" spans="1:7" x14ac:dyDescent="0.35">
      <c r="A189" s="8">
        <v>33695</v>
      </c>
      <c r="B189" s="9">
        <v>10347.429</v>
      </c>
      <c r="C189" s="8">
        <v>34060</v>
      </c>
      <c r="D189" s="9">
        <v>7.1</v>
      </c>
      <c r="E189" s="8">
        <f t="shared" si="6"/>
        <v>34151</v>
      </c>
      <c r="F189" s="11">
        <f t="shared" si="7"/>
        <v>0.47715482277570498</v>
      </c>
      <c r="G189">
        <f t="shared" si="8"/>
        <v>-0.29999999999999982</v>
      </c>
    </row>
    <row r="190" spans="1:7" x14ac:dyDescent="0.35">
      <c r="A190" s="8">
        <v>33786</v>
      </c>
      <c r="B190" s="9">
        <v>10449.673000000001</v>
      </c>
      <c r="C190" s="8">
        <v>34151</v>
      </c>
      <c r="D190" s="9">
        <v>6.8</v>
      </c>
      <c r="E190" s="8">
        <f t="shared" si="6"/>
        <v>34243</v>
      </c>
      <c r="F190" s="11">
        <f t="shared" si="7"/>
        <v>1.3601493029119061</v>
      </c>
      <c r="G190">
        <f t="shared" si="8"/>
        <v>-0.20000000000000018</v>
      </c>
    </row>
    <row r="191" spans="1:7" x14ac:dyDescent="0.35">
      <c r="A191" s="8">
        <v>33878</v>
      </c>
      <c r="B191" s="9">
        <v>10558.647999999999</v>
      </c>
      <c r="C191" s="8">
        <v>34243</v>
      </c>
      <c r="D191" s="9">
        <v>6.6</v>
      </c>
      <c r="E191" s="8">
        <f t="shared" si="6"/>
        <v>34335</v>
      </c>
      <c r="F191" s="11">
        <f t="shared" si="7"/>
        <v>0.97036298825170508</v>
      </c>
      <c r="G191">
        <f t="shared" si="8"/>
        <v>0</v>
      </c>
    </row>
    <row r="192" spans="1:7" x14ac:dyDescent="0.35">
      <c r="A192" s="8">
        <v>33970</v>
      </c>
      <c r="B192" s="9">
        <v>10576.275</v>
      </c>
      <c r="C192" s="8">
        <v>34335</v>
      </c>
      <c r="D192" s="9">
        <v>6.6</v>
      </c>
      <c r="E192" s="8">
        <f t="shared" si="6"/>
        <v>34425</v>
      </c>
      <c r="F192" s="11">
        <f t="shared" si="7"/>
        <v>1.3551826308451309</v>
      </c>
      <c r="G192">
        <f t="shared" si="8"/>
        <v>-0.39999999999999947</v>
      </c>
    </row>
    <row r="193" spans="1:7" x14ac:dyDescent="0.35">
      <c r="A193" s="8">
        <v>34060</v>
      </c>
      <c r="B193" s="9">
        <v>10637.847</v>
      </c>
      <c r="C193" s="8">
        <v>34425</v>
      </c>
      <c r="D193" s="9">
        <v>6.2</v>
      </c>
      <c r="E193" s="8">
        <f t="shared" si="6"/>
        <v>34516</v>
      </c>
      <c r="F193" s="11">
        <f t="shared" si="7"/>
        <v>0.58458455533285658</v>
      </c>
      <c r="G193">
        <f t="shared" si="8"/>
        <v>-0.20000000000000018</v>
      </c>
    </row>
    <row r="194" spans="1:7" x14ac:dyDescent="0.35">
      <c r="A194" s="8">
        <v>34151</v>
      </c>
      <c r="B194" s="9">
        <v>10688.606</v>
      </c>
      <c r="C194" s="8">
        <v>34516</v>
      </c>
      <c r="D194" s="9">
        <v>6</v>
      </c>
      <c r="E194" s="8">
        <f t="shared" si="6"/>
        <v>34608</v>
      </c>
      <c r="F194" s="11">
        <f t="shared" si="7"/>
        <v>1.1455701559946796</v>
      </c>
      <c r="G194">
        <f t="shared" si="8"/>
        <v>-0.40000000000000036</v>
      </c>
    </row>
    <row r="195" spans="1:7" x14ac:dyDescent="0.35">
      <c r="A195" s="8">
        <v>34243</v>
      </c>
      <c r="B195" s="9">
        <v>10833.986999999999</v>
      </c>
      <c r="C195" s="8">
        <v>34608</v>
      </c>
      <c r="D195" s="9">
        <v>5.6</v>
      </c>
      <c r="E195" s="8">
        <f t="shared" si="6"/>
        <v>34700</v>
      </c>
      <c r="F195" s="11">
        <f t="shared" si="7"/>
        <v>0.35478050754205182</v>
      </c>
      <c r="G195">
        <f t="shared" si="8"/>
        <v>-9.9999999999999645E-2</v>
      </c>
    </row>
    <row r="196" spans="1:7" x14ac:dyDescent="0.35">
      <c r="A196" s="8">
        <v>34335</v>
      </c>
      <c r="B196" s="9">
        <v>10939.116</v>
      </c>
      <c r="C196" s="8">
        <v>34700</v>
      </c>
      <c r="D196" s="9">
        <v>5.5</v>
      </c>
      <c r="E196" s="8">
        <f t="shared" si="6"/>
        <v>34790</v>
      </c>
      <c r="F196" s="11">
        <f t="shared" si="7"/>
        <v>0.29832284609712101</v>
      </c>
      <c r="G196">
        <f t="shared" si="8"/>
        <v>0.20000000000000018</v>
      </c>
    </row>
    <row r="197" spans="1:7" x14ac:dyDescent="0.35">
      <c r="A197" s="8">
        <v>34425</v>
      </c>
      <c r="B197" s="9">
        <v>11087.361000000001</v>
      </c>
      <c r="C197" s="8">
        <v>34790</v>
      </c>
      <c r="D197" s="9">
        <v>5.7</v>
      </c>
      <c r="E197" s="8">
        <f t="shared" si="6"/>
        <v>34881</v>
      </c>
      <c r="F197" s="11">
        <f t="shared" si="7"/>
        <v>0.85072550223843635</v>
      </c>
      <c r="G197">
        <f t="shared" si="8"/>
        <v>0</v>
      </c>
    </row>
    <row r="198" spans="1:7" x14ac:dyDescent="0.35">
      <c r="A198" s="8">
        <v>34516</v>
      </c>
      <c r="B198" s="9">
        <v>11152.175999999999</v>
      </c>
      <c r="C198" s="8">
        <v>34881</v>
      </c>
      <c r="D198" s="9">
        <v>5.7</v>
      </c>
      <c r="E198" s="8">
        <f t="shared" si="6"/>
        <v>34973</v>
      </c>
      <c r="F198" s="11">
        <f t="shared" si="7"/>
        <v>0.67908205105362551</v>
      </c>
      <c r="G198">
        <f t="shared" si="8"/>
        <v>-0.10000000000000053</v>
      </c>
    </row>
    <row r="199" spans="1:7" x14ac:dyDescent="0.35">
      <c r="A199" s="8">
        <v>34608</v>
      </c>
      <c r="B199" s="9">
        <v>11279.932000000001</v>
      </c>
      <c r="C199" s="8">
        <v>34973</v>
      </c>
      <c r="D199" s="9">
        <v>5.6</v>
      </c>
      <c r="E199" s="8">
        <f t="shared" si="6"/>
        <v>35065</v>
      </c>
      <c r="F199" s="11">
        <f t="shared" si="7"/>
        <v>0.74905012262680426</v>
      </c>
      <c r="G199">
        <f t="shared" si="8"/>
        <v>-9.9999999999999645E-2</v>
      </c>
    </row>
    <row r="200" spans="1:7" x14ac:dyDescent="0.35">
      <c r="A200" s="8">
        <v>34700</v>
      </c>
      <c r="B200" s="9">
        <v>11319.950999999999</v>
      </c>
      <c r="C200" s="8">
        <v>35065</v>
      </c>
      <c r="D200" s="9">
        <v>5.5</v>
      </c>
      <c r="E200" s="8">
        <f t="shared" si="6"/>
        <v>35156</v>
      </c>
      <c r="F200" s="11">
        <f t="shared" si="7"/>
        <v>1.6679441018912833</v>
      </c>
      <c r="G200">
        <f t="shared" si="8"/>
        <v>0</v>
      </c>
    </row>
    <row r="201" spans="1:7" x14ac:dyDescent="0.35">
      <c r="A201" s="8">
        <v>34790</v>
      </c>
      <c r="B201" s="9">
        <v>11353.721</v>
      </c>
      <c r="C201" s="8">
        <v>35156</v>
      </c>
      <c r="D201" s="9">
        <v>5.5</v>
      </c>
      <c r="E201" s="8">
        <f t="shared" ref="E201:E264" si="9">C202</f>
        <v>35247</v>
      </c>
      <c r="F201" s="11">
        <f t="shared" ref="F201:F264" si="10">(B206/B205-1)*100</f>
        <v>0.89703374113112577</v>
      </c>
      <c r="G201">
        <f t="shared" ref="G201:G264" si="11">D202-D201</f>
        <v>-0.20000000000000018</v>
      </c>
    </row>
    <row r="202" spans="1:7" x14ac:dyDescent="0.35">
      <c r="A202" s="8">
        <v>34881</v>
      </c>
      <c r="B202" s="9">
        <v>11450.31</v>
      </c>
      <c r="C202" s="8">
        <v>35247</v>
      </c>
      <c r="D202" s="9">
        <v>5.3</v>
      </c>
      <c r="E202" s="8">
        <f t="shared" si="9"/>
        <v>35339</v>
      </c>
      <c r="F202" s="11">
        <f t="shared" si="10"/>
        <v>1.0383695301930063</v>
      </c>
      <c r="G202">
        <f t="shared" si="11"/>
        <v>0</v>
      </c>
    </row>
    <row r="203" spans="1:7" x14ac:dyDescent="0.35">
      <c r="A203" s="8">
        <v>34973</v>
      </c>
      <c r="B203" s="9">
        <v>11528.066999999999</v>
      </c>
      <c r="C203" s="8">
        <v>35339</v>
      </c>
      <c r="D203" s="9">
        <v>5.3</v>
      </c>
      <c r="E203" s="8">
        <f t="shared" si="9"/>
        <v>35431</v>
      </c>
      <c r="F203" s="11">
        <f t="shared" si="10"/>
        <v>0.64544319859773935</v>
      </c>
      <c r="G203">
        <f t="shared" si="11"/>
        <v>-9.9999999999999645E-2</v>
      </c>
    </row>
    <row r="204" spans="1:7" x14ac:dyDescent="0.35">
      <c r="A204" s="8">
        <v>35065</v>
      </c>
      <c r="B204" s="9">
        <v>11614.418</v>
      </c>
      <c r="C204" s="8">
        <v>35431</v>
      </c>
      <c r="D204" s="9">
        <v>5.2</v>
      </c>
      <c r="E204" s="8">
        <f t="shared" si="9"/>
        <v>35521</v>
      </c>
      <c r="F204" s="11">
        <f t="shared" si="10"/>
        <v>1.6652178305558429</v>
      </c>
      <c r="G204">
        <f t="shared" si="11"/>
        <v>-0.20000000000000018</v>
      </c>
    </row>
    <row r="205" spans="1:7" x14ac:dyDescent="0.35">
      <c r="A205" s="8">
        <v>35156</v>
      </c>
      <c r="B205" s="9">
        <v>11808.14</v>
      </c>
      <c r="C205" s="8">
        <v>35521</v>
      </c>
      <c r="D205" s="9">
        <v>5</v>
      </c>
      <c r="E205" s="8">
        <f t="shared" si="9"/>
        <v>35612</v>
      </c>
      <c r="F205" s="11">
        <f t="shared" si="10"/>
        <v>1.2485689750959317</v>
      </c>
      <c r="G205">
        <f t="shared" si="11"/>
        <v>-9.9999999999999645E-2</v>
      </c>
    </row>
    <row r="206" spans="1:7" x14ac:dyDescent="0.35">
      <c r="A206" s="8">
        <v>35247</v>
      </c>
      <c r="B206" s="9">
        <v>11914.063</v>
      </c>
      <c r="C206" s="8">
        <v>35612</v>
      </c>
      <c r="D206" s="9">
        <v>4.9000000000000004</v>
      </c>
      <c r="E206" s="8">
        <f t="shared" si="9"/>
        <v>35704</v>
      </c>
      <c r="F206" s="11">
        <f t="shared" si="10"/>
        <v>0.85386027274454435</v>
      </c>
      <c r="G206">
        <f t="shared" si="11"/>
        <v>-0.20000000000000018</v>
      </c>
    </row>
    <row r="207" spans="1:7" x14ac:dyDescent="0.35">
      <c r="A207" s="8">
        <v>35339</v>
      </c>
      <c r="B207" s="9">
        <v>12037.775</v>
      </c>
      <c r="C207" s="8">
        <v>35704</v>
      </c>
      <c r="D207" s="9">
        <v>4.7</v>
      </c>
      <c r="E207" s="8">
        <f t="shared" si="9"/>
        <v>35796</v>
      </c>
      <c r="F207" s="11">
        <f t="shared" si="10"/>
        <v>1.0037531320823412</v>
      </c>
      <c r="G207">
        <f t="shared" si="11"/>
        <v>-0.10000000000000053</v>
      </c>
    </row>
    <row r="208" spans="1:7" x14ac:dyDescent="0.35">
      <c r="A208" s="8">
        <v>35431</v>
      </c>
      <c r="B208" s="9">
        <v>12115.472</v>
      </c>
      <c r="C208" s="8">
        <v>35796</v>
      </c>
      <c r="D208" s="9">
        <v>4.5999999999999996</v>
      </c>
      <c r="E208" s="8">
        <f t="shared" si="9"/>
        <v>35886</v>
      </c>
      <c r="F208" s="11">
        <f t="shared" si="10"/>
        <v>0.92568787999629532</v>
      </c>
      <c r="G208">
        <f t="shared" si="11"/>
        <v>-0.19999999999999929</v>
      </c>
    </row>
    <row r="209" spans="1:7" x14ac:dyDescent="0.35">
      <c r="A209" s="8">
        <v>35521</v>
      </c>
      <c r="B209" s="9">
        <v>12317.221</v>
      </c>
      <c r="C209" s="8">
        <v>35886</v>
      </c>
      <c r="D209" s="9">
        <v>4.4000000000000004</v>
      </c>
      <c r="E209" s="8">
        <f t="shared" si="9"/>
        <v>35977</v>
      </c>
      <c r="F209" s="11">
        <f t="shared" si="10"/>
        <v>1.258940271371034</v>
      </c>
      <c r="G209">
        <f t="shared" si="11"/>
        <v>9.9999999999999645E-2</v>
      </c>
    </row>
    <row r="210" spans="1:7" x14ac:dyDescent="0.35">
      <c r="A210" s="8">
        <v>35612</v>
      </c>
      <c r="B210" s="9">
        <v>12471.01</v>
      </c>
      <c r="C210" s="8">
        <v>35977</v>
      </c>
      <c r="D210" s="9">
        <v>4.5</v>
      </c>
      <c r="E210" s="8">
        <f t="shared" si="9"/>
        <v>36069</v>
      </c>
      <c r="F210" s="11">
        <f t="shared" si="10"/>
        <v>1.6091965709581491</v>
      </c>
      <c r="G210">
        <f t="shared" si="11"/>
        <v>-9.9999999999999645E-2</v>
      </c>
    </row>
    <row r="211" spans="1:7" x14ac:dyDescent="0.35">
      <c r="A211" s="8">
        <v>35704</v>
      </c>
      <c r="B211" s="9">
        <v>12577.495000000001</v>
      </c>
      <c r="C211" s="8">
        <v>36069</v>
      </c>
      <c r="D211" s="9">
        <v>4.4000000000000004</v>
      </c>
      <c r="E211" s="8">
        <f t="shared" si="9"/>
        <v>36161</v>
      </c>
      <c r="F211" s="11">
        <f t="shared" si="10"/>
        <v>0.93943374872171859</v>
      </c>
      <c r="G211">
        <f t="shared" si="11"/>
        <v>-0.10000000000000053</v>
      </c>
    </row>
    <row r="212" spans="1:7" x14ac:dyDescent="0.35">
      <c r="A212" s="8">
        <v>35796</v>
      </c>
      <c r="B212" s="9">
        <v>12703.742</v>
      </c>
      <c r="C212" s="8">
        <v>36161</v>
      </c>
      <c r="D212" s="9">
        <v>4.3</v>
      </c>
      <c r="E212" s="8">
        <f t="shared" si="9"/>
        <v>36251</v>
      </c>
      <c r="F212" s="11">
        <f t="shared" si="10"/>
        <v>0.83474289586864536</v>
      </c>
      <c r="G212">
        <f t="shared" si="11"/>
        <v>0</v>
      </c>
    </row>
    <row r="213" spans="1:7" x14ac:dyDescent="0.35">
      <c r="A213" s="8">
        <v>35886</v>
      </c>
      <c r="B213" s="9">
        <v>12821.339</v>
      </c>
      <c r="C213" s="8">
        <v>36251</v>
      </c>
      <c r="D213" s="9">
        <v>4.3</v>
      </c>
      <c r="E213" s="8">
        <f t="shared" si="9"/>
        <v>36342</v>
      </c>
      <c r="F213" s="11">
        <f t="shared" si="10"/>
        <v>1.3258832295057754</v>
      </c>
      <c r="G213">
        <f t="shared" si="11"/>
        <v>-9.9999999999999645E-2</v>
      </c>
    </row>
    <row r="214" spans="1:7" x14ac:dyDescent="0.35">
      <c r="A214" s="8">
        <v>35977</v>
      </c>
      <c r="B214" s="9">
        <v>12982.752</v>
      </c>
      <c r="C214" s="8">
        <v>36342</v>
      </c>
      <c r="D214" s="9">
        <v>4.2</v>
      </c>
      <c r="E214" s="8">
        <f t="shared" si="9"/>
        <v>36434</v>
      </c>
      <c r="F214" s="11">
        <f t="shared" si="10"/>
        <v>1.6406670865683814</v>
      </c>
      <c r="G214">
        <f t="shared" si="11"/>
        <v>-0.10000000000000053</v>
      </c>
    </row>
    <row r="215" spans="1:7" x14ac:dyDescent="0.35">
      <c r="A215" s="8">
        <v>36069</v>
      </c>
      <c r="B215" s="9">
        <v>13191.67</v>
      </c>
      <c r="C215" s="8">
        <v>36434</v>
      </c>
      <c r="D215" s="9">
        <v>4.0999999999999996</v>
      </c>
      <c r="E215" s="8">
        <f t="shared" si="9"/>
        <v>36526</v>
      </c>
      <c r="F215" s="11">
        <f t="shared" si="10"/>
        <v>0.36279340872638066</v>
      </c>
      <c r="G215">
        <f t="shared" si="11"/>
        <v>-9.9999999999999645E-2</v>
      </c>
    </row>
    <row r="216" spans="1:7" x14ac:dyDescent="0.35">
      <c r="A216" s="8">
        <v>36161</v>
      </c>
      <c r="B216" s="9">
        <v>13315.597</v>
      </c>
      <c r="C216" s="8">
        <v>36526</v>
      </c>
      <c r="D216" s="9">
        <v>4</v>
      </c>
      <c r="E216" s="8">
        <f t="shared" si="9"/>
        <v>36617</v>
      </c>
      <c r="F216" s="11">
        <f t="shared" si="10"/>
        <v>1.8212878131352639</v>
      </c>
      <c r="G216">
        <f t="shared" si="11"/>
        <v>-0.10000000000000009</v>
      </c>
    </row>
    <row r="217" spans="1:7" x14ac:dyDescent="0.35">
      <c r="A217" s="8">
        <v>36251</v>
      </c>
      <c r="B217" s="9">
        <v>13426.748</v>
      </c>
      <c r="C217" s="8">
        <v>36617</v>
      </c>
      <c r="D217" s="9">
        <v>3.9</v>
      </c>
      <c r="E217" s="8">
        <f t="shared" si="9"/>
        <v>36708</v>
      </c>
      <c r="F217" s="11">
        <f t="shared" si="10"/>
        <v>0.10193258635609048</v>
      </c>
      <c r="G217">
        <f t="shared" si="11"/>
        <v>0.10000000000000009</v>
      </c>
    </row>
    <row r="218" spans="1:7" x14ac:dyDescent="0.35">
      <c r="A218" s="8">
        <v>36342</v>
      </c>
      <c r="B218" s="9">
        <v>13604.771000000001</v>
      </c>
      <c r="C218" s="8">
        <v>36708</v>
      </c>
      <c r="D218" s="9">
        <v>4</v>
      </c>
      <c r="E218" s="8">
        <f t="shared" si="9"/>
        <v>36800</v>
      </c>
      <c r="F218" s="11">
        <f t="shared" si="10"/>
        <v>0.59703879278165672</v>
      </c>
      <c r="G218">
        <f t="shared" si="11"/>
        <v>-0.10000000000000009</v>
      </c>
    </row>
    <row r="219" spans="1:7" x14ac:dyDescent="0.35">
      <c r="A219" s="8">
        <v>36434</v>
      </c>
      <c r="B219" s="9">
        <v>13827.98</v>
      </c>
      <c r="C219" s="8">
        <v>36800</v>
      </c>
      <c r="D219" s="9">
        <v>3.9</v>
      </c>
      <c r="E219" s="8">
        <f t="shared" si="9"/>
        <v>36892</v>
      </c>
      <c r="F219" s="11">
        <f t="shared" si="10"/>
        <v>-0.32779880764016722</v>
      </c>
      <c r="G219">
        <f t="shared" si="11"/>
        <v>0.30000000000000027</v>
      </c>
    </row>
    <row r="220" spans="1:7" x14ac:dyDescent="0.35">
      <c r="A220" s="8">
        <v>36526</v>
      </c>
      <c r="B220" s="9">
        <v>13878.147000000001</v>
      </c>
      <c r="C220" s="8">
        <v>36892</v>
      </c>
      <c r="D220" s="9">
        <v>4.2</v>
      </c>
      <c r="E220" s="8">
        <f t="shared" si="9"/>
        <v>36982</v>
      </c>
      <c r="F220" s="11">
        <f t="shared" si="10"/>
        <v>0.62450293024383097</v>
      </c>
      <c r="G220">
        <f t="shared" si="11"/>
        <v>0.20000000000000018</v>
      </c>
    </row>
    <row r="221" spans="1:7" x14ac:dyDescent="0.35">
      <c r="A221" s="8">
        <v>36617</v>
      </c>
      <c r="B221" s="9">
        <v>14130.907999999999</v>
      </c>
      <c r="C221" s="8">
        <v>36982</v>
      </c>
      <c r="D221" s="9">
        <v>4.4000000000000004</v>
      </c>
      <c r="E221" s="8">
        <f t="shared" si="9"/>
        <v>37073</v>
      </c>
      <c r="F221" s="11">
        <f t="shared" si="10"/>
        <v>-0.40063919531907466</v>
      </c>
      <c r="G221">
        <f t="shared" si="11"/>
        <v>0.39999999999999947</v>
      </c>
    </row>
    <row r="222" spans="1:7" x14ac:dyDescent="0.35">
      <c r="A222" s="8">
        <v>36708</v>
      </c>
      <c r="B222" s="9">
        <v>14145.312</v>
      </c>
      <c r="C222" s="8">
        <v>37073</v>
      </c>
      <c r="D222" s="9">
        <v>4.8</v>
      </c>
      <c r="E222" s="8">
        <f t="shared" si="9"/>
        <v>37165</v>
      </c>
      <c r="F222" s="11">
        <f t="shared" si="10"/>
        <v>0.27477544785907693</v>
      </c>
      <c r="G222">
        <f t="shared" si="11"/>
        <v>0.70000000000000018</v>
      </c>
    </row>
    <row r="223" spans="1:7" x14ac:dyDescent="0.35">
      <c r="A223" s="8">
        <v>36800</v>
      </c>
      <c r="B223" s="9">
        <v>14229.764999999999</v>
      </c>
      <c r="C223" s="8">
        <v>37165</v>
      </c>
      <c r="D223" s="9">
        <v>5.5</v>
      </c>
      <c r="E223" s="8">
        <f t="shared" si="9"/>
        <v>37257</v>
      </c>
      <c r="F223" s="11">
        <f t="shared" si="10"/>
        <v>0.83635865643241214</v>
      </c>
      <c r="G223">
        <f t="shared" si="11"/>
        <v>0.20000000000000018</v>
      </c>
    </row>
    <row r="224" spans="1:7" x14ac:dyDescent="0.35">
      <c r="A224" s="8">
        <v>36892</v>
      </c>
      <c r="B224" s="9">
        <v>14183.12</v>
      </c>
      <c r="C224" s="8">
        <v>37257</v>
      </c>
      <c r="D224" s="9">
        <v>5.7</v>
      </c>
      <c r="E224" s="8">
        <f t="shared" si="9"/>
        <v>37347</v>
      </c>
      <c r="F224" s="11">
        <f t="shared" si="10"/>
        <v>0.61270658400580658</v>
      </c>
      <c r="G224">
        <f t="shared" si="11"/>
        <v>9.9999999999999645E-2</v>
      </c>
    </row>
    <row r="225" spans="1:7" x14ac:dyDescent="0.35">
      <c r="A225" s="8">
        <v>36982</v>
      </c>
      <c r="B225" s="9">
        <v>14271.694</v>
      </c>
      <c r="C225" s="8">
        <v>37347</v>
      </c>
      <c r="D225" s="9">
        <v>5.8</v>
      </c>
      <c r="E225" s="8">
        <f t="shared" si="9"/>
        <v>37438</v>
      </c>
      <c r="F225" s="11">
        <f t="shared" si="10"/>
        <v>0.40651143003509471</v>
      </c>
      <c r="G225">
        <f t="shared" si="11"/>
        <v>-9.9999999999999645E-2</v>
      </c>
    </row>
    <row r="226" spans="1:7" x14ac:dyDescent="0.35">
      <c r="A226" s="8">
        <v>37073</v>
      </c>
      <c r="B226" s="9">
        <v>14214.516</v>
      </c>
      <c r="C226" s="8">
        <v>37438</v>
      </c>
      <c r="D226" s="9">
        <v>5.7</v>
      </c>
      <c r="E226" s="8">
        <f t="shared" si="9"/>
        <v>37530</v>
      </c>
      <c r="F226" s="11">
        <f t="shared" si="10"/>
        <v>0.12360505255195608</v>
      </c>
      <c r="G226">
        <f t="shared" si="11"/>
        <v>0.20000000000000018</v>
      </c>
    </row>
    <row r="227" spans="1:7" x14ac:dyDescent="0.35">
      <c r="A227" s="8">
        <v>37165</v>
      </c>
      <c r="B227" s="9">
        <v>14253.574000000001</v>
      </c>
      <c r="C227" s="8">
        <v>37530</v>
      </c>
      <c r="D227" s="9">
        <v>5.9</v>
      </c>
      <c r="E227" s="8">
        <f t="shared" si="9"/>
        <v>37622</v>
      </c>
      <c r="F227" s="11">
        <f t="shared" si="10"/>
        <v>0.52664198580505417</v>
      </c>
      <c r="G227">
        <f t="shared" si="11"/>
        <v>0</v>
      </c>
    </row>
    <row r="228" spans="1:7" x14ac:dyDescent="0.35">
      <c r="A228" s="8">
        <v>37257</v>
      </c>
      <c r="B228" s="9">
        <v>14372.785</v>
      </c>
      <c r="C228" s="8">
        <v>37622</v>
      </c>
      <c r="D228" s="9">
        <v>5.9</v>
      </c>
      <c r="E228" s="8">
        <f t="shared" si="9"/>
        <v>37712</v>
      </c>
      <c r="F228" s="11">
        <f t="shared" si="10"/>
        <v>0.88562167287149496</v>
      </c>
      <c r="G228">
        <f t="shared" si="11"/>
        <v>0.19999999999999929</v>
      </c>
    </row>
    <row r="229" spans="1:7" x14ac:dyDescent="0.35">
      <c r="A229" s="8">
        <v>37347</v>
      </c>
      <c r="B229" s="9">
        <v>14460.848</v>
      </c>
      <c r="C229" s="8">
        <v>37712</v>
      </c>
      <c r="D229" s="9">
        <v>6.1</v>
      </c>
      <c r="E229" s="8">
        <f t="shared" si="9"/>
        <v>37803</v>
      </c>
      <c r="F229" s="11">
        <f t="shared" si="10"/>
        <v>1.663199956971062</v>
      </c>
      <c r="G229">
        <f t="shared" si="11"/>
        <v>0</v>
      </c>
    </row>
    <row r="230" spans="1:7" x14ac:dyDescent="0.35">
      <c r="A230" s="8">
        <v>37438</v>
      </c>
      <c r="B230" s="9">
        <v>14519.633</v>
      </c>
      <c r="C230" s="8">
        <v>37803</v>
      </c>
      <c r="D230" s="9">
        <v>6.1</v>
      </c>
      <c r="E230" s="8">
        <f t="shared" si="9"/>
        <v>37895</v>
      </c>
      <c r="F230" s="11">
        <f t="shared" si="10"/>
        <v>1.160721398176312</v>
      </c>
      <c r="G230">
        <f t="shared" si="11"/>
        <v>-0.29999999999999982</v>
      </c>
    </row>
    <row r="231" spans="1:7" x14ac:dyDescent="0.35">
      <c r="A231" s="8">
        <v>37530</v>
      </c>
      <c r="B231" s="9">
        <v>14537.58</v>
      </c>
      <c r="C231" s="8">
        <v>37895</v>
      </c>
      <c r="D231" s="9">
        <v>5.8</v>
      </c>
      <c r="E231" s="8">
        <f t="shared" si="9"/>
        <v>37987</v>
      </c>
      <c r="F231" s="11">
        <f t="shared" si="10"/>
        <v>0.5666514539569345</v>
      </c>
      <c r="G231">
        <f t="shared" si="11"/>
        <v>-9.9999999999999645E-2</v>
      </c>
    </row>
    <row r="232" spans="1:7" x14ac:dyDescent="0.35">
      <c r="A232" s="8">
        <v>37622</v>
      </c>
      <c r="B232" s="9">
        <v>14614.141</v>
      </c>
      <c r="C232" s="8">
        <v>37987</v>
      </c>
      <c r="D232" s="9">
        <v>5.7</v>
      </c>
      <c r="E232" s="8">
        <f t="shared" si="9"/>
        <v>38078</v>
      </c>
      <c r="F232" s="11">
        <f t="shared" si="10"/>
        <v>0.77495232374211742</v>
      </c>
      <c r="G232">
        <f t="shared" si="11"/>
        <v>-0.10000000000000053</v>
      </c>
    </row>
    <row r="233" spans="1:7" x14ac:dyDescent="0.35">
      <c r="A233" s="8">
        <v>37712</v>
      </c>
      <c r="B233" s="9">
        <v>14743.566999999999</v>
      </c>
      <c r="C233" s="8">
        <v>38078</v>
      </c>
      <c r="D233" s="9">
        <v>5.6</v>
      </c>
      <c r="E233" s="8">
        <f t="shared" si="9"/>
        <v>38169</v>
      </c>
      <c r="F233" s="11">
        <f t="shared" si="10"/>
        <v>0.94859388879309225</v>
      </c>
      <c r="G233">
        <f t="shared" si="11"/>
        <v>-0.19999999999999929</v>
      </c>
    </row>
    <row r="234" spans="1:7" x14ac:dyDescent="0.35">
      <c r="A234" s="8">
        <v>37803</v>
      </c>
      <c r="B234" s="9">
        <v>14988.781999999999</v>
      </c>
      <c r="C234" s="8">
        <v>38169</v>
      </c>
      <c r="D234" s="9">
        <v>5.4</v>
      </c>
      <c r="E234" s="8">
        <f t="shared" si="9"/>
        <v>38261</v>
      </c>
      <c r="F234" s="11">
        <f t="shared" si="10"/>
        <v>1.0202081286209586</v>
      </c>
      <c r="G234">
        <f t="shared" si="11"/>
        <v>0</v>
      </c>
    </row>
    <row r="235" spans="1:7" x14ac:dyDescent="0.35">
      <c r="A235" s="8">
        <v>37895</v>
      </c>
      <c r="B235" s="9">
        <v>15162.76</v>
      </c>
      <c r="C235" s="8">
        <v>38261</v>
      </c>
      <c r="D235" s="9">
        <v>5.4</v>
      </c>
      <c r="E235" s="8">
        <f t="shared" si="9"/>
        <v>38353</v>
      </c>
      <c r="F235" s="11">
        <f t="shared" si="10"/>
        <v>1.1093633541958248</v>
      </c>
      <c r="G235">
        <f t="shared" si="11"/>
        <v>-0.10000000000000053</v>
      </c>
    </row>
    <row r="236" spans="1:7" x14ac:dyDescent="0.35">
      <c r="A236" s="8">
        <v>37987</v>
      </c>
      <c r="B236" s="9">
        <v>15248.68</v>
      </c>
      <c r="C236" s="8">
        <v>38353</v>
      </c>
      <c r="D236" s="9">
        <v>5.3</v>
      </c>
      <c r="E236" s="8">
        <f t="shared" si="9"/>
        <v>38443</v>
      </c>
      <c r="F236" s="11">
        <f t="shared" si="10"/>
        <v>0.49262445481073058</v>
      </c>
      <c r="G236">
        <f t="shared" si="11"/>
        <v>-0.20000000000000018</v>
      </c>
    </row>
    <row r="237" spans="1:7" x14ac:dyDescent="0.35">
      <c r="A237" s="8">
        <v>38078</v>
      </c>
      <c r="B237" s="9">
        <v>15366.85</v>
      </c>
      <c r="C237" s="8">
        <v>38443</v>
      </c>
      <c r="D237" s="9">
        <v>5.0999999999999996</v>
      </c>
      <c r="E237" s="8">
        <f t="shared" si="9"/>
        <v>38534</v>
      </c>
      <c r="F237" s="11">
        <f t="shared" si="10"/>
        <v>0.78381403450729081</v>
      </c>
      <c r="G237">
        <f t="shared" si="11"/>
        <v>-9.9999999999999645E-2</v>
      </c>
    </row>
    <row r="238" spans="1:7" x14ac:dyDescent="0.35">
      <c r="A238" s="8">
        <v>38169</v>
      </c>
      <c r="B238" s="9">
        <v>15512.619000000001</v>
      </c>
      <c r="C238" s="8">
        <v>38534</v>
      </c>
      <c r="D238" s="9">
        <v>5</v>
      </c>
      <c r="E238" s="8">
        <f t="shared" si="9"/>
        <v>38626</v>
      </c>
      <c r="F238" s="11">
        <f t="shared" si="10"/>
        <v>0.55551653965173475</v>
      </c>
      <c r="G238">
        <f t="shared" si="11"/>
        <v>0</v>
      </c>
    </row>
    <row r="239" spans="1:7" x14ac:dyDescent="0.35">
      <c r="A239" s="8">
        <v>38261</v>
      </c>
      <c r="B239" s="9">
        <v>15670.88</v>
      </c>
      <c r="C239" s="8">
        <v>38626</v>
      </c>
      <c r="D239" s="9">
        <v>5</v>
      </c>
      <c r="E239" s="8">
        <f t="shared" si="9"/>
        <v>38718</v>
      </c>
      <c r="F239" s="11">
        <f t="shared" si="10"/>
        <v>1.3453837684874737</v>
      </c>
      <c r="G239">
        <f t="shared" si="11"/>
        <v>-0.29999999999999982</v>
      </c>
    </row>
    <row r="240" spans="1:7" x14ac:dyDescent="0.35">
      <c r="A240" s="8">
        <v>38353</v>
      </c>
      <c r="B240" s="9">
        <v>15844.727000000001</v>
      </c>
      <c r="C240" s="8">
        <v>38718</v>
      </c>
      <c r="D240" s="9">
        <v>4.7</v>
      </c>
      <c r="E240" s="8">
        <f t="shared" si="9"/>
        <v>38808</v>
      </c>
      <c r="F240" s="11">
        <f t="shared" si="10"/>
        <v>0.25875276349553999</v>
      </c>
      <c r="G240">
        <f t="shared" si="11"/>
        <v>-0.10000000000000053</v>
      </c>
    </row>
    <row r="241" spans="1:7" x14ac:dyDescent="0.35">
      <c r="A241" s="8">
        <v>38443</v>
      </c>
      <c r="B241" s="9">
        <v>15922.781999999999</v>
      </c>
      <c r="C241" s="8">
        <v>38808</v>
      </c>
      <c r="D241" s="9">
        <v>4.5999999999999996</v>
      </c>
      <c r="E241" s="8">
        <f t="shared" si="9"/>
        <v>38899</v>
      </c>
      <c r="F241" s="11">
        <f t="shared" si="10"/>
        <v>0.1499559256315619</v>
      </c>
      <c r="G241">
        <f t="shared" si="11"/>
        <v>0</v>
      </c>
    </row>
    <row r="242" spans="1:7" x14ac:dyDescent="0.35">
      <c r="A242" s="8">
        <v>38534</v>
      </c>
      <c r="B242" s="9">
        <v>16047.587</v>
      </c>
      <c r="C242" s="8">
        <v>38899</v>
      </c>
      <c r="D242" s="9">
        <v>4.5999999999999996</v>
      </c>
      <c r="E242" s="8">
        <f t="shared" si="9"/>
        <v>38991</v>
      </c>
      <c r="F242" s="11">
        <f t="shared" si="10"/>
        <v>0.85944980061187781</v>
      </c>
      <c r="G242">
        <f t="shared" si="11"/>
        <v>-0.19999999999999929</v>
      </c>
    </row>
    <row r="243" spans="1:7" x14ac:dyDescent="0.35">
      <c r="A243" s="8">
        <v>38626</v>
      </c>
      <c r="B243" s="9">
        <v>16136.734</v>
      </c>
      <c r="C243" s="8">
        <v>38991</v>
      </c>
      <c r="D243" s="9">
        <v>4.4000000000000004</v>
      </c>
      <c r="E243" s="8">
        <f t="shared" si="9"/>
        <v>39083</v>
      </c>
      <c r="F243" s="11">
        <f t="shared" si="10"/>
        <v>0.30083566670564554</v>
      </c>
      <c r="G243">
        <f t="shared" si="11"/>
        <v>9.9999999999999645E-2</v>
      </c>
    </row>
    <row r="244" spans="1:7" x14ac:dyDescent="0.35">
      <c r="A244" s="8">
        <v>38718</v>
      </c>
      <c r="B244" s="9">
        <v>16353.834999999999</v>
      </c>
      <c r="C244" s="8">
        <v>39083</v>
      </c>
      <c r="D244" s="9">
        <v>4.5</v>
      </c>
      <c r="E244" s="8">
        <f t="shared" si="9"/>
        <v>39173</v>
      </c>
      <c r="F244" s="11">
        <f t="shared" si="10"/>
        <v>0.61176195799463873</v>
      </c>
      <c r="G244">
        <f t="shared" si="11"/>
        <v>0</v>
      </c>
    </row>
    <row r="245" spans="1:7" x14ac:dyDescent="0.35">
      <c r="A245" s="8">
        <v>38808</v>
      </c>
      <c r="B245" s="9">
        <v>16396.151000000002</v>
      </c>
      <c r="C245" s="8">
        <v>39173</v>
      </c>
      <c r="D245" s="9">
        <v>4.5</v>
      </c>
      <c r="E245" s="8">
        <f t="shared" si="9"/>
        <v>39264</v>
      </c>
      <c r="F245" s="11">
        <f t="shared" si="10"/>
        <v>0.57602579596123249</v>
      </c>
      <c r="G245">
        <f t="shared" si="11"/>
        <v>0.20000000000000018</v>
      </c>
    </row>
    <row r="246" spans="1:7" x14ac:dyDescent="0.35">
      <c r="A246" s="8">
        <v>38899</v>
      </c>
      <c r="B246" s="9">
        <v>16420.738000000001</v>
      </c>
      <c r="C246" s="8">
        <v>39264</v>
      </c>
      <c r="D246" s="9">
        <v>4.7</v>
      </c>
      <c r="E246" s="8">
        <f t="shared" si="9"/>
        <v>39356</v>
      </c>
      <c r="F246" s="11">
        <f t="shared" si="10"/>
        <v>0.62823673181262585</v>
      </c>
      <c r="G246">
        <f t="shared" si="11"/>
        <v>9.9999999999999645E-2</v>
      </c>
    </row>
    <row r="247" spans="1:7" x14ac:dyDescent="0.35">
      <c r="A247" s="8">
        <v>38991</v>
      </c>
      <c r="B247" s="9">
        <v>16561.866000000002</v>
      </c>
      <c r="C247" s="8">
        <v>39356</v>
      </c>
      <c r="D247" s="9">
        <v>4.8</v>
      </c>
      <c r="E247" s="8">
        <f t="shared" si="9"/>
        <v>39448</v>
      </c>
      <c r="F247" s="11">
        <f t="shared" si="10"/>
        <v>-0.42676432089947536</v>
      </c>
      <c r="G247">
        <f t="shared" si="11"/>
        <v>0.20000000000000018</v>
      </c>
    </row>
    <row r="248" spans="1:7" x14ac:dyDescent="0.35">
      <c r="A248" s="8">
        <v>39083</v>
      </c>
      <c r="B248" s="9">
        <v>16611.689999999999</v>
      </c>
      <c r="C248" s="8">
        <v>39448</v>
      </c>
      <c r="D248" s="9">
        <v>5</v>
      </c>
      <c r="E248" s="8">
        <f t="shared" si="9"/>
        <v>39539</v>
      </c>
      <c r="F248" s="11">
        <f t="shared" si="10"/>
        <v>0.59542826181293584</v>
      </c>
      <c r="G248">
        <f t="shared" si="11"/>
        <v>0.29999999999999982</v>
      </c>
    </row>
    <row r="249" spans="1:7" x14ac:dyDescent="0.35">
      <c r="A249" s="8">
        <v>39173</v>
      </c>
      <c r="B249" s="9">
        <v>16713.313999999998</v>
      </c>
      <c r="C249" s="8">
        <v>39539</v>
      </c>
      <c r="D249" s="9">
        <v>5.3</v>
      </c>
      <c r="E249" s="8">
        <f t="shared" si="9"/>
        <v>39630</v>
      </c>
      <c r="F249" s="11">
        <f t="shared" si="10"/>
        <v>-0.52525805051688579</v>
      </c>
      <c r="G249">
        <f t="shared" si="11"/>
        <v>0.70000000000000018</v>
      </c>
    </row>
    <row r="250" spans="1:7" x14ac:dyDescent="0.35">
      <c r="A250" s="8">
        <v>39264</v>
      </c>
      <c r="B250" s="9">
        <v>16809.587</v>
      </c>
      <c r="C250" s="8">
        <v>39630</v>
      </c>
      <c r="D250" s="9">
        <v>6</v>
      </c>
      <c r="E250" s="8">
        <f t="shared" si="9"/>
        <v>39722</v>
      </c>
      <c r="F250" s="11">
        <f t="shared" si="10"/>
        <v>-2.1890265952981158</v>
      </c>
      <c r="G250">
        <f t="shared" si="11"/>
        <v>0.90000000000000036</v>
      </c>
    </row>
    <row r="251" spans="1:7" x14ac:dyDescent="0.35">
      <c r="A251" s="8">
        <v>39356</v>
      </c>
      <c r="B251" s="9">
        <v>16915.190999999999</v>
      </c>
      <c r="C251" s="8">
        <v>39722</v>
      </c>
      <c r="D251" s="9">
        <v>6.9</v>
      </c>
      <c r="E251" s="8">
        <f t="shared" si="9"/>
        <v>39814</v>
      </c>
      <c r="F251" s="11">
        <f t="shared" si="10"/>
        <v>-1.1348742974823023</v>
      </c>
      <c r="G251">
        <f t="shared" si="11"/>
        <v>1.4000000000000004</v>
      </c>
    </row>
    <row r="252" spans="1:7" x14ac:dyDescent="0.35">
      <c r="A252" s="8">
        <v>39448</v>
      </c>
      <c r="B252" s="9">
        <v>16843.003000000001</v>
      </c>
      <c r="C252" s="8">
        <v>39814</v>
      </c>
      <c r="D252" s="9">
        <v>8.3000000000000007</v>
      </c>
      <c r="E252" s="8">
        <f t="shared" si="9"/>
        <v>39904</v>
      </c>
      <c r="F252" s="11">
        <f t="shared" si="10"/>
        <v>-0.17865095063510639</v>
      </c>
      <c r="G252">
        <f t="shared" si="11"/>
        <v>1</v>
      </c>
    </row>
    <row r="253" spans="1:7" x14ac:dyDescent="0.35">
      <c r="A253" s="8">
        <v>39539</v>
      </c>
      <c r="B253" s="9">
        <v>16943.291000000001</v>
      </c>
      <c r="C253" s="8">
        <v>39904</v>
      </c>
      <c r="D253" s="9">
        <v>9.3000000000000007</v>
      </c>
      <c r="E253" s="8">
        <f t="shared" si="9"/>
        <v>39995</v>
      </c>
      <c r="F253" s="11">
        <f t="shared" si="10"/>
        <v>0.35119239517504841</v>
      </c>
      <c r="G253">
        <f t="shared" si="11"/>
        <v>0.29999999999999893</v>
      </c>
    </row>
    <row r="254" spans="1:7" x14ac:dyDescent="0.35">
      <c r="A254" s="8">
        <v>39630</v>
      </c>
      <c r="B254" s="9">
        <v>16854.294999999998</v>
      </c>
      <c r="C254" s="8">
        <v>39995</v>
      </c>
      <c r="D254" s="9">
        <v>9.6</v>
      </c>
      <c r="E254" s="8">
        <f t="shared" si="9"/>
        <v>40087</v>
      </c>
      <c r="F254" s="11">
        <f t="shared" si="10"/>
        <v>1.0809136508185713</v>
      </c>
      <c r="G254">
        <f t="shared" si="11"/>
        <v>0.30000000000000071</v>
      </c>
    </row>
    <row r="255" spans="1:7" x14ac:dyDescent="0.35">
      <c r="A255" s="8">
        <v>39722</v>
      </c>
      <c r="B255" s="9">
        <v>16485.349999999999</v>
      </c>
      <c r="C255" s="8">
        <v>40087</v>
      </c>
      <c r="D255" s="9">
        <v>9.9</v>
      </c>
      <c r="E255" s="8">
        <f t="shared" si="9"/>
        <v>40179</v>
      </c>
      <c r="F255" s="11">
        <f t="shared" si="10"/>
        <v>0.48450095056860043</v>
      </c>
      <c r="G255">
        <f t="shared" si="11"/>
        <v>-9.9999999999999645E-2</v>
      </c>
    </row>
    <row r="256" spans="1:7" x14ac:dyDescent="0.35">
      <c r="A256" s="8">
        <v>39814</v>
      </c>
      <c r="B256" s="9">
        <v>16298.262000000001</v>
      </c>
      <c r="C256" s="8">
        <v>40179</v>
      </c>
      <c r="D256" s="9">
        <v>9.8000000000000007</v>
      </c>
      <c r="E256" s="8">
        <f t="shared" si="9"/>
        <v>40269</v>
      </c>
      <c r="F256" s="11">
        <f t="shared" si="10"/>
        <v>0.96758611831240238</v>
      </c>
      <c r="G256">
        <f t="shared" si="11"/>
        <v>-0.20000000000000107</v>
      </c>
    </row>
    <row r="257" spans="1:7" x14ac:dyDescent="0.35">
      <c r="A257" s="8">
        <v>39904</v>
      </c>
      <c r="B257" s="9">
        <v>16269.145</v>
      </c>
      <c r="C257" s="8">
        <v>40269</v>
      </c>
      <c r="D257" s="9">
        <v>9.6</v>
      </c>
      <c r="E257" s="8">
        <f t="shared" si="9"/>
        <v>40360</v>
      </c>
      <c r="F257" s="11">
        <f t="shared" si="10"/>
        <v>0.77108493604731709</v>
      </c>
      <c r="G257">
        <f t="shared" si="11"/>
        <v>-9.9999999999999645E-2</v>
      </c>
    </row>
    <row r="258" spans="1:7" x14ac:dyDescent="0.35">
      <c r="A258" s="8">
        <v>39995</v>
      </c>
      <c r="B258" s="9">
        <v>16326.281000000001</v>
      </c>
      <c r="C258" s="8">
        <v>40360</v>
      </c>
      <c r="D258" s="9">
        <v>9.5</v>
      </c>
      <c r="E258" s="8">
        <f t="shared" si="9"/>
        <v>40452</v>
      </c>
      <c r="F258" s="11">
        <f t="shared" si="10"/>
        <v>0.52511026082686652</v>
      </c>
      <c r="G258">
        <f t="shared" si="11"/>
        <v>0</v>
      </c>
    </row>
    <row r="259" spans="1:7" x14ac:dyDescent="0.35">
      <c r="A259" s="8">
        <v>40087</v>
      </c>
      <c r="B259" s="9">
        <v>16502.754000000001</v>
      </c>
      <c r="C259" s="8">
        <v>40452</v>
      </c>
      <c r="D259" s="9">
        <v>9.5</v>
      </c>
      <c r="E259" s="8">
        <f t="shared" si="9"/>
        <v>40544</v>
      </c>
      <c r="F259" s="11">
        <f t="shared" si="10"/>
        <v>-0.23720489710901127</v>
      </c>
      <c r="G259">
        <f t="shared" si="11"/>
        <v>-0.5</v>
      </c>
    </row>
    <row r="260" spans="1:7" x14ac:dyDescent="0.35">
      <c r="A260" s="8">
        <v>40179</v>
      </c>
      <c r="B260" s="9">
        <v>16582.71</v>
      </c>
      <c r="C260" s="8">
        <v>40544</v>
      </c>
      <c r="D260" s="9">
        <v>9</v>
      </c>
      <c r="E260" s="8">
        <f t="shared" si="9"/>
        <v>40634</v>
      </c>
      <c r="F260" s="11">
        <f t="shared" si="10"/>
        <v>0.67658229314366825</v>
      </c>
      <c r="G260">
        <f t="shared" si="11"/>
        <v>9.9999999999999645E-2</v>
      </c>
    </row>
    <row r="261" spans="1:7" x14ac:dyDescent="0.35">
      <c r="A261" s="8">
        <v>40269</v>
      </c>
      <c r="B261" s="9">
        <v>16743.162</v>
      </c>
      <c r="C261" s="8">
        <v>40634</v>
      </c>
      <c r="D261" s="9">
        <v>9.1</v>
      </c>
      <c r="E261" s="8">
        <f t="shared" si="9"/>
        <v>40725</v>
      </c>
      <c r="F261" s="11">
        <f t="shared" si="10"/>
        <v>-2.2312735917140447E-2</v>
      </c>
      <c r="G261">
        <f t="shared" si="11"/>
        <v>-9.9999999999999645E-2</v>
      </c>
    </row>
    <row r="262" spans="1:7" x14ac:dyDescent="0.35">
      <c r="A262" s="8">
        <v>40360</v>
      </c>
      <c r="B262" s="9">
        <v>16872.266</v>
      </c>
      <c r="C262" s="8">
        <v>40725</v>
      </c>
      <c r="D262" s="9">
        <v>9</v>
      </c>
      <c r="E262" s="8">
        <f t="shared" si="9"/>
        <v>40817</v>
      </c>
      <c r="F262" s="11">
        <f t="shared" si="10"/>
        <v>1.1230490567579965</v>
      </c>
      <c r="G262">
        <f t="shared" si="11"/>
        <v>-0.40000000000000036</v>
      </c>
    </row>
    <row r="263" spans="1:7" x14ac:dyDescent="0.35">
      <c r="A263" s="8">
        <v>40452</v>
      </c>
      <c r="B263" s="9">
        <v>16960.864000000001</v>
      </c>
      <c r="C263" s="8">
        <v>40817</v>
      </c>
      <c r="D263" s="9">
        <v>8.6</v>
      </c>
      <c r="E263" s="8">
        <f t="shared" si="9"/>
        <v>40909</v>
      </c>
      <c r="F263" s="11">
        <f t="shared" si="10"/>
        <v>0.83859081997166296</v>
      </c>
      <c r="G263">
        <f t="shared" si="11"/>
        <v>-0.29999999999999893</v>
      </c>
    </row>
    <row r="264" spans="1:7" x14ac:dyDescent="0.35">
      <c r="A264" s="8">
        <v>40544</v>
      </c>
      <c r="B264" s="9">
        <v>16920.632000000001</v>
      </c>
      <c r="C264" s="8">
        <v>40909</v>
      </c>
      <c r="D264" s="9">
        <v>8.3000000000000007</v>
      </c>
      <c r="E264" s="8">
        <f t="shared" si="9"/>
        <v>41000</v>
      </c>
      <c r="F264" s="11">
        <f t="shared" si="10"/>
        <v>0.4463347461653111</v>
      </c>
      <c r="G264">
        <f t="shared" si="11"/>
        <v>-0.10000000000000142</v>
      </c>
    </row>
    <row r="265" spans="1:7" x14ac:dyDescent="0.35">
      <c r="A265" s="8">
        <v>40634</v>
      </c>
      <c r="B265" s="9">
        <v>17035.114000000001</v>
      </c>
      <c r="C265" s="8">
        <v>41000</v>
      </c>
      <c r="D265" s="9">
        <v>8.1999999999999993</v>
      </c>
      <c r="E265" s="8">
        <f t="shared" ref="E265:E312" si="12">C266</f>
        <v>41091</v>
      </c>
      <c r="F265" s="11">
        <f t="shared" ref="F265:F312" si="13">(B270/B269-1)*100</f>
        <v>0.14402799732293747</v>
      </c>
      <c r="G265">
        <f t="shared" ref="G265:G312" si="14">D266-D265</f>
        <v>-0.19999999999999929</v>
      </c>
    </row>
    <row r="266" spans="1:7" x14ac:dyDescent="0.35">
      <c r="A266" s="8">
        <v>40725</v>
      </c>
      <c r="B266" s="9">
        <v>17031.312999999998</v>
      </c>
      <c r="C266" s="8">
        <v>41091</v>
      </c>
      <c r="D266" s="9">
        <v>8</v>
      </c>
      <c r="E266" s="8">
        <f t="shared" si="12"/>
        <v>41183</v>
      </c>
      <c r="F266" s="11">
        <f t="shared" si="13"/>
        <v>0.11564055376036553</v>
      </c>
      <c r="G266">
        <f t="shared" si="14"/>
        <v>-0.20000000000000018</v>
      </c>
    </row>
    <row r="267" spans="1:7" x14ac:dyDescent="0.35">
      <c r="A267" s="8">
        <v>40817</v>
      </c>
      <c r="B267" s="9">
        <v>17222.582999999999</v>
      </c>
      <c r="C267" s="8">
        <v>41183</v>
      </c>
      <c r="D267" s="9">
        <v>7.8</v>
      </c>
      <c r="E267" s="8">
        <f t="shared" si="12"/>
        <v>41275</v>
      </c>
      <c r="F267" s="11">
        <f t="shared" si="13"/>
        <v>0.98656066386384467</v>
      </c>
      <c r="G267">
        <f t="shared" si="14"/>
        <v>-9.9999999999999645E-2</v>
      </c>
    </row>
    <row r="268" spans="1:7" x14ac:dyDescent="0.35">
      <c r="A268" s="8">
        <v>40909</v>
      </c>
      <c r="B268" s="9">
        <v>17367.009999999998</v>
      </c>
      <c r="C268" s="8">
        <v>41275</v>
      </c>
      <c r="D268" s="9">
        <v>7.7</v>
      </c>
      <c r="E268" s="8">
        <f t="shared" si="12"/>
        <v>41365</v>
      </c>
      <c r="F268" s="11">
        <f t="shared" si="13"/>
        <v>0.26763633481292626</v>
      </c>
      <c r="G268">
        <f t="shared" si="14"/>
        <v>-0.20000000000000018</v>
      </c>
    </row>
    <row r="269" spans="1:7" x14ac:dyDescent="0.35">
      <c r="A269" s="8">
        <v>41000</v>
      </c>
      <c r="B269" s="9">
        <v>17444.525000000001</v>
      </c>
      <c r="C269" s="8">
        <v>41365</v>
      </c>
      <c r="D269" s="9">
        <v>7.5</v>
      </c>
      <c r="E269" s="8">
        <f t="shared" si="12"/>
        <v>41456</v>
      </c>
      <c r="F269" s="11">
        <f t="shared" si="13"/>
        <v>0.85139356908439101</v>
      </c>
      <c r="G269">
        <f t="shared" si="14"/>
        <v>-0.29999999999999982</v>
      </c>
    </row>
    <row r="270" spans="1:7" x14ac:dyDescent="0.35">
      <c r="A270" s="8">
        <v>41091</v>
      </c>
      <c r="B270" s="9">
        <v>17469.650000000001</v>
      </c>
      <c r="C270" s="8">
        <v>41456</v>
      </c>
      <c r="D270" s="9">
        <v>7.2</v>
      </c>
      <c r="E270" s="8">
        <f t="shared" si="12"/>
        <v>41548</v>
      </c>
      <c r="F270" s="11">
        <f t="shared" si="13"/>
        <v>0.87174175342725757</v>
      </c>
      <c r="G270">
        <f t="shared" si="14"/>
        <v>-0.29999999999999982</v>
      </c>
    </row>
    <row r="271" spans="1:7" x14ac:dyDescent="0.35">
      <c r="A271" s="8">
        <v>41183</v>
      </c>
      <c r="B271" s="9">
        <v>17489.851999999999</v>
      </c>
      <c r="C271" s="8">
        <v>41548</v>
      </c>
      <c r="D271" s="9">
        <v>6.9</v>
      </c>
      <c r="E271" s="8">
        <f t="shared" si="12"/>
        <v>41640</v>
      </c>
      <c r="F271" s="11">
        <f t="shared" si="13"/>
        <v>-0.34509598528477126</v>
      </c>
      <c r="G271">
        <f t="shared" si="14"/>
        <v>-0.20000000000000018</v>
      </c>
    </row>
    <row r="272" spans="1:7" x14ac:dyDescent="0.35">
      <c r="A272" s="8">
        <v>41275</v>
      </c>
      <c r="B272" s="9">
        <v>17662.400000000001</v>
      </c>
      <c r="C272" s="8">
        <v>41640</v>
      </c>
      <c r="D272" s="9">
        <v>6.7</v>
      </c>
      <c r="E272" s="8">
        <f t="shared" si="12"/>
        <v>41730</v>
      </c>
      <c r="F272" s="11">
        <f t="shared" si="13"/>
        <v>1.2918421292132942</v>
      </c>
      <c r="G272">
        <f t="shared" si="14"/>
        <v>-0.5</v>
      </c>
    </row>
    <row r="273" spans="1:7" x14ac:dyDescent="0.35">
      <c r="A273" s="8">
        <v>41365</v>
      </c>
      <c r="B273" s="9">
        <v>17709.670999999998</v>
      </c>
      <c r="C273" s="8">
        <v>41730</v>
      </c>
      <c r="D273" s="9">
        <v>6.2</v>
      </c>
      <c r="E273" s="8">
        <f t="shared" si="12"/>
        <v>41821</v>
      </c>
      <c r="F273" s="11">
        <f t="shared" si="13"/>
        <v>1.2153914093167906</v>
      </c>
      <c r="G273">
        <f t="shared" si="14"/>
        <v>-0.10000000000000053</v>
      </c>
    </row>
    <row r="274" spans="1:7" x14ac:dyDescent="0.35">
      <c r="A274" s="8">
        <v>41456</v>
      </c>
      <c r="B274" s="9">
        <v>17860.45</v>
      </c>
      <c r="C274" s="8">
        <v>41821</v>
      </c>
      <c r="D274" s="9">
        <v>6.1</v>
      </c>
      <c r="E274" s="8">
        <f t="shared" si="12"/>
        <v>41913</v>
      </c>
      <c r="F274" s="11">
        <f t="shared" si="13"/>
        <v>0.50573313621204985</v>
      </c>
      <c r="G274">
        <f t="shared" si="14"/>
        <v>-0.39999999999999947</v>
      </c>
    </row>
    <row r="275" spans="1:7" x14ac:dyDescent="0.35">
      <c r="A275" s="8">
        <v>41548</v>
      </c>
      <c r="B275" s="9">
        <v>18016.147000000001</v>
      </c>
      <c r="C275" s="8">
        <v>41913</v>
      </c>
      <c r="D275" s="9">
        <v>5.7</v>
      </c>
      <c r="E275" s="8">
        <f t="shared" si="12"/>
        <v>42005</v>
      </c>
      <c r="F275" s="11">
        <f t="shared" si="13"/>
        <v>0.90048497756571866</v>
      </c>
      <c r="G275">
        <f t="shared" si="14"/>
        <v>-0.20000000000000018</v>
      </c>
    </row>
    <row r="276" spans="1:7" x14ac:dyDescent="0.35">
      <c r="A276" s="8">
        <v>41640</v>
      </c>
      <c r="B276" s="9">
        <v>17953.973999999998</v>
      </c>
      <c r="C276" s="8">
        <v>42005</v>
      </c>
      <c r="D276" s="9">
        <v>5.5</v>
      </c>
      <c r="E276" s="8">
        <f t="shared" si="12"/>
        <v>42095</v>
      </c>
      <c r="F276" s="11">
        <f t="shared" si="13"/>
        <v>0.61940508675886186</v>
      </c>
      <c r="G276">
        <f t="shared" si="14"/>
        <v>-9.9999999999999645E-2</v>
      </c>
    </row>
    <row r="277" spans="1:7" x14ac:dyDescent="0.35">
      <c r="A277" s="8">
        <v>41730</v>
      </c>
      <c r="B277" s="9">
        <v>18185.911</v>
      </c>
      <c r="C277" s="8">
        <v>42095</v>
      </c>
      <c r="D277" s="9">
        <v>5.4</v>
      </c>
      <c r="E277" s="8">
        <f t="shared" si="12"/>
        <v>42186</v>
      </c>
      <c r="F277" s="11">
        <f t="shared" si="13"/>
        <v>0.40024506125282411</v>
      </c>
      <c r="G277">
        <f t="shared" si="14"/>
        <v>-0.30000000000000071</v>
      </c>
    </row>
    <row r="278" spans="1:7" x14ac:dyDescent="0.35">
      <c r="A278" s="8">
        <v>41821</v>
      </c>
      <c r="B278" s="9">
        <v>18406.940999999999</v>
      </c>
      <c r="C278" s="8">
        <v>42186</v>
      </c>
      <c r="D278" s="9">
        <v>5.0999999999999996</v>
      </c>
      <c r="E278" s="8">
        <f t="shared" si="12"/>
        <v>42278</v>
      </c>
      <c r="F278" s="11">
        <f t="shared" si="13"/>
        <v>0.18447912646364362</v>
      </c>
      <c r="G278">
        <f t="shared" si="14"/>
        <v>-9.9999999999999645E-2</v>
      </c>
    </row>
    <row r="279" spans="1:7" x14ac:dyDescent="0.35">
      <c r="A279" s="8">
        <v>41913</v>
      </c>
      <c r="B279" s="9">
        <v>18500.030999999999</v>
      </c>
      <c r="C279" s="8">
        <v>42278</v>
      </c>
      <c r="D279" s="9">
        <v>5</v>
      </c>
      <c r="E279" s="8">
        <f t="shared" si="12"/>
        <v>42370</v>
      </c>
      <c r="F279" s="11">
        <f t="shared" si="13"/>
        <v>0.57951940604501484</v>
      </c>
      <c r="G279">
        <f t="shared" si="14"/>
        <v>-9.9999999999999645E-2</v>
      </c>
    </row>
    <row r="280" spans="1:7" x14ac:dyDescent="0.35">
      <c r="A280" s="8">
        <v>42005</v>
      </c>
      <c r="B280" s="9">
        <v>18666.620999999999</v>
      </c>
      <c r="C280" s="8">
        <v>42370</v>
      </c>
      <c r="D280" s="9">
        <v>4.9000000000000004</v>
      </c>
      <c r="E280" s="8">
        <f t="shared" si="12"/>
        <v>42461</v>
      </c>
      <c r="F280" s="11">
        <f t="shared" si="13"/>
        <v>0.32112406843811669</v>
      </c>
      <c r="G280">
        <f t="shared" si="14"/>
        <v>0</v>
      </c>
    </row>
    <row r="281" spans="1:7" x14ac:dyDescent="0.35">
      <c r="A281" s="8">
        <v>42095</v>
      </c>
      <c r="B281" s="9">
        <v>18782.242999999999</v>
      </c>
      <c r="C281" s="8">
        <v>42461</v>
      </c>
      <c r="D281" s="9">
        <v>4.9000000000000004</v>
      </c>
      <c r="E281" s="8">
        <f t="shared" si="12"/>
        <v>42552</v>
      </c>
      <c r="F281" s="11">
        <f t="shared" si="13"/>
        <v>0.70939025507863462</v>
      </c>
      <c r="G281">
        <f t="shared" si="14"/>
        <v>0</v>
      </c>
    </row>
    <row r="282" spans="1:7" x14ac:dyDescent="0.35">
      <c r="A282" s="8">
        <v>42186</v>
      </c>
      <c r="B282" s="9">
        <v>18857.418000000001</v>
      </c>
      <c r="C282" s="8">
        <v>42552</v>
      </c>
      <c r="D282" s="9">
        <v>4.9000000000000004</v>
      </c>
      <c r="E282" s="8">
        <f t="shared" si="12"/>
        <v>42644</v>
      </c>
      <c r="F282" s="11">
        <f t="shared" si="13"/>
        <v>0.55429911274846866</v>
      </c>
      <c r="G282">
        <f t="shared" si="14"/>
        <v>-0.10000000000000053</v>
      </c>
    </row>
    <row r="283" spans="1:7" x14ac:dyDescent="0.35">
      <c r="A283" s="8">
        <v>42278</v>
      </c>
      <c r="B283" s="9">
        <v>18892.205999999998</v>
      </c>
      <c r="C283" s="8">
        <v>42644</v>
      </c>
      <c r="D283" s="9">
        <v>4.8</v>
      </c>
      <c r="E283" s="8">
        <f t="shared" si="12"/>
        <v>42736</v>
      </c>
      <c r="F283" s="11">
        <f t="shared" si="13"/>
        <v>0.48689021004175714</v>
      </c>
      <c r="G283">
        <f t="shared" si="14"/>
        <v>-0.20000000000000018</v>
      </c>
    </row>
    <row r="284" spans="1:7" x14ac:dyDescent="0.35">
      <c r="A284" s="8">
        <v>42370</v>
      </c>
      <c r="B284" s="9">
        <v>19001.689999999999</v>
      </c>
      <c r="C284" s="8">
        <v>42736</v>
      </c>
      <c r="D284" s="9">
        <v>4.5999999999999996</v>
      </c>
      <c r="E284" s="8">
        <f t="shared" si="12"/>
        <v>42826</v>
      </c>
      <c r="F284" s="11">
        <f t="shared" si="13"/>
        <v>0.55987256231111449</v>
      </c>
      <c r="G284">
        <f t="shared" si="14"/>
        <v>-0.19999999999999929</v>
      </c>
    </row>
    <row r="285" spans="1:7" x14ac:dyDescent="0.35">
      <c r="A285" s="8">
        <v>42461</v>
      </c>
      <c r="B285" s="9">
        <v>19062.708999999999</v>
      </c>
      <c r="C285" s="8">
        <v>42826</v>
      </c>
      <c r="D285" s="9">
        <v>4.4000000000000004</v>
      </c>
      <c r="E285" s="8">
        <f t="shared" si="12"/>
        <v>42917</v>
      </c>
      <c r="F285" s="11">
        <f t="shared" si="13"/>
        <v>0.78852413055470194</v>
      </c>
      <c r="G285">
        <f t="shared" si="14"/>
        <v>-0.10000000000000053</v>
      </c>
    </row>
    <row r="286" spans="1:7" x14ac:dyDescent="0.35">
      <c r="A286" s="8">
        <v>42552</v>
      </c>
      <c r="B286" s="9">
        <v>19197.937999999998</v>
      </c>
      <c r="C286" s="8">
        <v>42917</v>
      </c>
      <c r="D286" s="9">
        <v>4.3</v>
      </c>
      <c r="E286" s="8">
        <f t="shared" si="12"/>
        <v>43009</v>
      </c>
      <c r="F286" s="11">
        <f t="shared" si="13"/>
        <v>1.1270466267692791</v>
      </c>
      <c r="G286">
        <f t="shared" si="14"/>
        <v>-9.9999999999999645E-2</v>
      </c>
    </row>
    <row r="287" spans="1:7" x14ac:dyDescent="0.35">
      <c r="A287" s="8">
        <v>42644</v>
      </c>
      <c r="B287" s="9">
        <v>19304.351999999999</v>
      </c>
      <c r="C287" s="8">
        <v>43009</v>
      </c>
      <c r="D287" s="9">
        <v>4.2</v>
      </c>
      <c r="E287" s="8">
        <f t="shared" si="12"/>
        <v>43101</v>
      </c>
      <c r="F287" s="11">
        <f t="shared" si="13"/>
        <v>0.8134098018182323</v>
      </c>
      <c r="G287">
        <f t="shared" si="14"/>
        <v>-0.20000000000000018</v>
      </c>
    </row>
    <row r="288" spans="1:7" x14ac:dyDescent="0.35">
      <c r="A288" s="8">
        <v>42736</v>
      </c>
      <c r="B288" s="9">
        <v>19398.343000000001</v>
      </c>
      <c r="C288" s="8">
        <v>43101</v>
      </c>
      <c r="D288" s="9">
        <v>4</v>
      </c>
      <c r="E288" s="8">
        <f t="shared" si="12"/>
        <v>43191</v>
      </c>
      <c r="F288" s="11">
        <f t="shared" si="13"/>
        <v>0.5308251410129694</v>
      </c>
      <c r="G288">
        <f t="shared" si="14"/>
        <v>-0.10000000000000009</v>
      </c>
    </row>
    <row r="289" spans="1:7" x14ac:dyDescent="0.35">
      <c r="A289" s="8">
        <v>42826</v>
      </c>
      <c r="B289" s="9">
        <v>19506.949000000001</v>
      </c>
      <c r="C289" s="8">
        <v>43191</v>
      </c>
      <c r="D289" s="9">
        <v>3.9</v>
      </c>
      <c r="E289" s="8">
        <f t="shared" si="12"/>
        <v>43282</v>
      </c>
      <c r="F289" s="11">
        <f t="shared" si="13"/>
        <v>0.62369742531143135</v>
      </c>
      <c r="G289">
        <f t="shared" si="14"/>
        <v>-0.10000000000000009</v>
      </c>
    </row>
    <row r="290" spans="1:7" x14ac:dyDescent="0.35">
      <c r="A290" s="8">
        <v>42917</v>
      </c>
      <c r="B290" s="9">
        <v>19660.766</v>
      </c>
      <c r="C290" s="8">
        <v>43282</v>
      </c>
      <c r="D290" s="9">
        <v>3.8</v>
      </c>
      <c r="E290" s="8">
        <f t="shared" si="12"/>
        <v>43374</v>
      </c>
      <c r="F290" s="11">
        <f t="shared" si="13"/>
        <v>0.14164421911571079</v>
      </c>
      <c r="G290">
        <f t="shared" si="14"/>
        <v>0</v>
      </c>
    </row>
    <row r="291" spans="1:7" x14ac:dyDescent="0.35">
      <c r="A291" s="8">
        <v>43009</v>
      </c>
      <c r="B291" s="9">
        <v>19882.351999999999</v>
      </c>
      <c r="C291" s="8">
        <v>43374</v>
      </c>
      <c r="D291" s="9">
        <v>3.8</v>
      </c>
      <c r="E291" s="8">
        <f t="shared" si="12"/>
        <v>43466</v>
      </c>
      <c r="F291" s="11">
        <f t="shared" si="13"/>
        <v>0.62431808244660658</v>
      </c>
      <c r="G291">
        <f t="shared" si="14"/>
        <v>0.10000000000000009</v>
      </c>
    </row>
    <row r="292" spans="1:7" x14ac:dyDescent="0.35">
      <c r="A292" s="8">
        <v>43101</v>
      </c>
      <c r="B292" s="9">
        <v>20044.077000000001</v>
      </c>
      <c r="C292" s="8">
        <v>43466</v>
      </c>
      <c r="D292" s="9">
        <v>3.9</v>
      </c>
      <c r="E292" s="8">
        <f t="shared" si="12"/>
        <v>43556</v>
      </c>
      <c r="F292" s="11">
        <f t="shared" si="13"/>
        <v>0.83514584070853992</v>
      </c>
      <c r="G292">
        <f t="shared" si="14"/>
        <v>-0.29999999999999982</v>
      </c>
    </row>
    <row r="293" spans="1:7" x14ac:dyDescent="0.35">
      <c r="A293" s="8">
        <v>43191</v>
      </c>
      <c r="B293" s="9">
        <v>20150.475999999999</v>
      </c>
      <c r="C293" s="8">
        <v>43556</v>
      </c>
      <c r="D293" s="9">
        <v>3.6</v>
      </c>
      <c r="E293" s="8">
        <f t="shared" si="12"/>
        <v>43647</v>
      </c>
      <c r="F293" s="11">
        <f t="shared" si="13"/>
        <v>1.170001856591063</v>
      </c>
      <c r="G293">
        <f t="shared" si="14"/>
        <v>0</v>
      </c>
    </row>
    <row r="294" spans="1:7" x14ac:dyDescent="0.35">
      <c r="A294" s="8">
        <v>43282</v>
      </c>
      <c r="B294" s="9">
        <v>20276.153999999999</v>
      </c>
      <c r="C294" s="8">
        <v>43647</v>
      </c>
      <c r="D294" s="9">
        <v>3.6</v>
      </c>
      <c r="E294" s="8">
        <f t="shared" si="12"/>
        <v>43739</v>
      </c>
      <c r="F294" s="11">
        <f t="shared" si="13"/>
        <v>0.68187786956417362</v>
      </c>
      <c r="G294">
        <f t="shared" si="14"/>
        <v>0</v>
      </c>
    </row>
    <row r="295" spans="1:7" x14ac:dyDescent="0.35">
      <c r="A295" s="8">
        <v>43374</v>
      </c>
      <c r="B295" s="9">
        <v>20304.874</v>
      </c>
      <c r="C295" s="8">
        <v>43739</v>
      </c>
      <c r="D295" s="9">
        <v>3.6</v>
      </c>
      <c r="E295" s="8">
        <f t="shared" si="12"/>
        <v>43831</v>
      </c>
      <c r="F295" s="11">
        <f t="shared" si="13"/>
        <v>-1.3924410858419556</v>
      </c>
      <c r="G295">
        <f t="shared" si="14"/>
        <v>0.19999999999999973</v>
      </c>
    </row>
    <row r="296" spans="1:7" x14ac:dyDescent="0.35">
      <c r="A296" s="8">
        <v>43466</v>
      </c>
      <c r="B296" s="9">
        <v>20431.641</v>
      </c>
      <c r="C296" s="8">
        <v>43831</v>
      </c>
      <c r="D296" s="9">
        <v>3.8</v>
      </c>
      <c r="E296" s="8">
        <f t="shared" si="12"/>
        <v>43922</v>
      </c>
      <c r="F296" s="11">
        <f t="shared" si="13"/>
        <v>-7.9089652378231179</v>
      </c>
      <c r="G296">
        <f t="shared" si="14"/>
        <v>9.1999999999999993</v>
      </c>
    </row>
    <row r="297" spans="1:7" x14ac:dyDescent="0.35">
      <c r="A297" s="8">
        <v>43556</v>
      </c>
      <c r="B297" s="9">
        <v>20602.275000000001</v>
      </c>
      <c r="C297" s="8">
        <v>43922</v>
      </c>
      <c r="D297" s="9">
        <v>13</v>
      </c>
      <c r="E297" s="8">
        <f t="shared" si="12"/>
        <v>44013</v>
      </c>
      <c r="F297" s="11">
        <f t="shared" si="13"/>
        <v>7.830225060408158</v>
      </c>
      <c r="G297">
        <f t="shared" si="14"/>
        <v>-4.1999999999999993</v>
      </c>
    </row>
    <row r="298" spans="1:7" x14ac:dyDescent="0.35">
      <c r="A298" s="8">
        <v>43647</v>
      </c>
      <c r="B298" s="9">
        <v>20843.322</v>
      </c>
      <c r="C298" s="8">
        <v>44013</v>
      </c>
      <c r="D298" s="9">
        <v>8.8000000000000007</v>
      </c>
      <c r="E298" s="8">
        <f t="shared" si="12"/>
        <v>44105</v>
      </c>
      <c r="F298" s="11">
        <f t="shared" si="13"/>
        <v>1.0847255116152033</v>
      </c>
      <c r="G298">
        <f t="shared" si="14"/>
        <v>-2.1000000000000005</v>
      </c>
    </row>
    <row r="299" spans="1:7" x14ac:dyDescent="0.35">
      <c r="A299" s="8">
        <v>43739</v>
      </c>
      <c r="B299" s="9">
        <v>20985.448</v>
      </c>
      <c r="C299" s="8">
        <v>44105</v>
      </c>
      <c r="D299" s="9">
        <v>6.7</v>
      </c>
      <c r="E299" s="8">
        <f t="shared" si="12"/>
        <v>44197</v>
      </c>
      <c r="F299" s="11">
        <f t="shared" si="13"/>
        <v>1.3801861389137748</v>
      </c>
      <c r="G299">
        <f t="shared" si="14"/>
        <v>-0.5</v>
      </c>
    </row>
    <row r="300" spans="1:7" x14ac:dyDescent="0.35">
      <c r="A300" s="8">
        <v>43831</v>
      </c>
      <c r="B300" s="9">
        <v>20693.238000000001</v>
      </c>
      <c r="C300" s="8">
        <v>44197</v>
      </c>
      <c r="D300" s="9">
        <v>6.2</v>
      </c>
      <c r="E300" s="8">
        <f t="shared" si="12"/>
        <v>44287</v>
      </c>
      <c r="F300" s="11">
        <f t="shared" si="13"/>
        <v>1.5700448738243278</v>
      </c>
      <c r="G300">
        <f t="shared" si="14"/>
        <v>-0.29999999999999982</v>
      </c>
    </row>
    <row r="301" spans="1:7" x14ac:dyDescent="0.35">
      <c r="A301" s="8">
        <v>43922</v>
      </c>
      <c r="B301" s="9">
        <v>19056.616999999998</v>
      </c>
      <c r="C301" s="8">
        <v>44287</v>
      </c>
      <c r="D301" s="9">
        <v>5.9</v>
      </c>
      <c r="E301" s="8">
        <f t="shared" si="12"/>
        <v>44378</v>
      </c>
      <c r="F301" s="11">
        <f t="shared" si="13"/>
        <v>0.85284939622014555</v>
      </c>
      <c r="G301">
        <f t="shared" si="14"/>
        <v>-0.80000000000000071</v>
      </c>
    </row>
    <row r="302" spans="1:7" x14ac:dyDescent="0.35">
      <c r="A302" s="8">
        <v>44013</v>
      </c>
      <c r="B302" s="9">
        <v>20548.793000000001</v>
      </c>
      <c r="C302" s="8">
        <v>44378</v>
      </c>
      <c r="D302" s="9">
        <v>5.0999999999999996</v>
      </c>
      <c r="E302" s="8">
        <f t="shared" si="12"/>
        <v>44470</v>
      </c>
      <c r="F302" s="11">
        <f t="shared" si="13"/>
        <v>1.8031589110425239</v>
      </c>
      <c r="G302">
        <f t="shared" si="14"/>
        <v>-0.89999999999999947</v>
      </c>
    </row>
    <row r="303" spans="1:7" x14ac:dyDescent="0.35">
      <c r="A303" s="8">
        <v>44105</v>
      </c>
      <c r="B303" s="9">
        <v>20771.690999999999</v>
      </c>
      <c r="C303" s="8">
        <v>44470</v>
      </c>
      <c r="D303" s="9">
        <v>4.2</v>
      </c>
      <c r="E303" s="8">
        <f t="shared" si="12"/>
        <v>44562</v>
      </c>
      <c r="F303" s="11">
        <f t="shared" si="13"/>
        <v>-0.25745446756223478</v>
      </c>
      <c r="G303">
        <f t="shared" si="14"/>
        <v>-0.40000000000000036</v>
      </c>
    </row>
    <row r="304" spans="1:7" x14ac:dyDescent="0.35">
      <c r="A304" s="8">
        <v>44197</v>
      </c>
      <c r="B304" s="9">
        <v>21058.379000000001</v>
      </c>
      <c r="C304" s="8">
        <v>44562</v>
      </c>
      <c r="D304" s="9">
        <v>3.8</v>
      </c>
      <c r="E304" s="8">
        <f t="shared" si="12"/>
        <v>44652</v>
      </c>
      <c r="F304" s="11">
        <f t="shared" si="13"/>
        <v>7.0179443339890568E-2</v>
      </c>
      <c r="G304">
        <f t="shared" si="14"/>
        <v>-0.19999999999999973</v>
      </c>
    </row>
    <row r="305" spans="1:7" x14ac:dyDescent="0.35">
      <c r="A305" s="8">
        <v>44287</v>
      </c>
      <c r="B305" s="9">
        <v>21389.005000000001</v>
      </c>
      <c r="C305" s="8">
        <v>44652</v>
      </c>
      <c r="D305" s="9">
        <v>3.6</v>
      </c>
      <c r="E305" s="8">
        <f t="shared" si="12"/>
        <v>44743</v>
      </c>
      <c r="F305" s="11">
        <f t="shared" si="13"/>
        <v>0.67320820054652675</v>
      </c>
      <c r="G305">
        <f t="shared" si="14"/>
        <v>-0.10000000000000009</v>
      </c>
    </row>
    <row r="306" spans="1:7" x14ac:dyDescent="0.35">
      <c r="A306" s="8">
        <v>44378</v>
      </c>
      <c r="B306" s="9">
        <v>21571.420999999998</v>
      </c>
      <c r="C306" s="8">
        <v>44743</v>
      </c>
      <c r="D306" s="9">
        <v>3.5</v>
      </c>
      <c r="E306" s="8">
        <f t="shared" si="12"/>
        <v>44835</v>
      </c>
      <c r="F306" s="11">
        <f t="shared" si="13"/>
        <v>0.82782792454034748</v>
      </c>
      <c r="G306">
        <f t="shared" si="14"/>
        <v>0.10000000000000009</v>
      </c>
    </row>
    <row r="307" spans="1:7" x14ac:dyDescent="0.35">
      <c r="A307" s="8">
        <v>44470</v>
      </c>
      <c r="B307" s="9">
        <v>21960.387999999999</v>
      </c>
      <c r="C307" s="8">
        <v>44835</v>
      </c>
      <c r="D307" s="9">
        <v>3.6</v>
      </c>
      <c r="E307" s="8">
        <f t="shared" si="12"/>
        <v>44927</v>
      </c>
      <c r="F307" s="11">
        <f t="shared" si="13"/>
        <v>0.69204379306482267</v>
      </c>
      <c r="G307">
        <f t="shared" si="14"/>
        <v>-0.10000000000000009</v>
      </c>
    </row>
    <row r="308" spans="1:7" x14ac:dyDescent="0.35">
      <c r="A308" s="8">
        <v>44562</v>
      </c>
      <c r="B308" s="9">
        <v>21903.85</v>
      </c>
      <c r="C308" s="8">
        <v>44927</v>
      </c>
      <c r="D308" s="9">
        <v>3.5</v>
      </c>
      <c r="E308" s="8">
        <f t="shared" si="12"/>
        <v>45017</v>
      </c>
      <c r="F308" s="11">
        <f t="shared" si="13"/>
        <v>0.6069738859241891</v>
      </c>
      <c r="G308">
        <f t="shared" si="14"/>
        <v>0.10000000000000009</v>
      </c>
    </row>
    <row r="309" spans="1:7" x14ac:dyDescent="0.35">
      <c r="A309" s="8">
        <v>44652</v>
      </c>
      <c r="B309" s="9">
        <v>21919.222000000002</v>
      </c>
      <c r="C309" s="8">
        <v>45017</v>
      </c>
      <c r="D309" s="9">
        <v>3.6</v>
      </c>
      <c r="E309" s="8">
        <f t="shared" si="12"/>
        <v>45108</v>
      </c>
      <c r="F309" s="11">
        <f t="shared" si="13"/>
        <v>1.0715227873230759</v>
      </c>
      <c r="G309">
        <f t="shared" si="14"/>
        <v>0.10000000000000009</v>
      </c>
    </row>
    <row r="310" spans="1:7" x14ac:dyDescent="0.35">
      <c r="A310" s="8">
        <v>44743</v>
      </c>
      <c r="B310" s="9">
        <v>22066.784</v>
      </c>
      <c r="C310" s="8">
        <v>45108</v>
      </c>
      <c r="D310" s="9">
        <v>3.7</v>
      </c>
      <c r="E310" s="8">
        <f t="shared" si="12"/>
        <v>45200</v>
      </c>
      <c r="F310" s="11">
        <f t="shared" si="13"/>
        <v>0.78867270273783596</v>
      </c>
      <c r="G310">
        <f t="shared" si="14"/>
        <v>0</v>
      </c>
    </row>
    <row r="311" spans="1:7" x14ac:dyDescent="0.35">
      <c r="A311" s="8">
        <v>44835</v>
      </c>
      <c r="B311" s="9">
        <v>22249.458999999999</v>
      </c>
      <c r="C311" s="8">
        <v>45200</v>
      </c>
      <c r="D311" s="9">
        <v>3.7</v>
      </c>
      <c r="E311" s="8">
        <f t="shared" si="12"/>
        <v>45292</v>
      </c>
      <c r="F311" s="11">
        <f t="shared" si="13"/>
        <v>0.40480213931690656</v>
      </c>
      <c r="G311">
        <f t="shared" si="14"/>
        <v>9.9999999999999645E-2</v>
      </c>
    </row>
    <row r="312" spans="1:7" x14ac:dyDescent="0.35">
      <c r="A312" s="8">
        <v>44927</v>
      </c>
      <c r="B312" s="9">
        <v>22403.435000000001</v>
      </c>
      <c r="C312" s="8">
        <v>45292</v>
      </c>
      <c r="D312" s="9">
        <v>3.8</v>
      </c>
      <c r="E312" s="8">
        <f t="shared" si="12"/>
        <v>45383</v>
      </c>
      <c r="F312" s="11">
        <f t="shared" si="13"/>
        <v>0.73897962330740086</v>
      </c>
      <c r="G312">
        <f t="shared" si="14"/>
        <v>0.20000000000000018</v>
      </c>
    </row>
    <row r="313" spans="1:7" x14ac:dyDescent="0.35">
      <c r="A313" s="8">
        <v>45017</v>
      </c>
      <c r="B313" s="9">
        <v>22539.418000000001</v>
      </c>
      <c r="C313" s="8">
        <v>45383</v>
      </c>
      <c r="D313" s="9">
        <v>4</v>
      </c>
      <c r="E313" s="8"/>
      <c r="F313" s="11"/>
    </row>
    <row r="314" spans="1:7" x14ac:dyDescent="0.35">
      <c r="A314" s="8">
        <v>45108</v>
      </c>
      <c r="B314" s="9">
        <v>22780.933000000001</v>
      </c>
      <c r="C314" s="8">
        <v>45474</v>
      </c>
      <c r="D314" s="9">
        <v>4.2</v>
      </c>
      <c r="E314" s="8"/>
      <c r="F314" s="11"/>
    </row>
    <row r="315" spans="1:7" x14ac:dyDescent="0.35">
      <c r="A315" s="8">
        <v>45200</v>
      </c>
      <c r="B315" s="9">
        <v>22960.6</v>
      </c>
      <c r="C315" s="8"/>
      <c r="D315" s="9"/>
    </row>
    <row r="316" spans="1:7" x14ac:dyDescent="0.35">
      <c r="A316" s="8">
        <v>45292</v>
      </c>
      <c r="B316" s="9">
        <v>23053.544999999998</v>
      </c>
      <c r="C316" s="8"/>
      <c r="D316" s="9"/>
    </row>
    <row r="317" spans="1:7" x14ac:dyDescent="0.35">
      <c r="A317" s="8">
        <v>45383</v>
      </c>
      <c r="B317" s="9">
        <v>23223.905999999999</v>
      </c>
      <c r="C317" s="8"/>
      <c r="D317" s="9"/>
    </row>
    <row r="318" spans="1:7" x14ac:dyDescent="0.35">
      <c r="C318" s="8"/>
      <c r="D318" s="9"/>
    </row>
    <row r="319" spans="1:7" x14ac:dyDescent="0.35">
      <c r="C319" s="8"/>
      <c r="D319" s="9"/>
    </row>
    <row r="320" spans="1:7" x14ac:dyDescent="0.35">
      <c r="C320" s="8"/>
      <c r="D320" s="9"/>
    </row>
    <row r="321" spans="3:4" x14ac:dyDescent="0.35">
      <c r="C321" s="8"/>
      <c r="D321" s="9"/>
    </row>
    <row r="322" spans="3:4" x14ac:dyDescent="0.35">
      <c r="C322" s="8"/>
      <c r="D322" s="9"/>
    </row>
    <row r="323" spans="3:4" x14ac:dyDescent="0.35">
      <c r="C323" s="8"/>
      <c r="D323" s="9"/>
    </row>
    <row r="324" spans="3:4" x14ac:dyDescent="0.35">
      <c r="C324" s="8"/>
      <c r="D324" s="9"/>
    </row>
    <row r="325" spans="3:4" x14ac:dyDescent="0.35">
      <c r="C325" s="8"/>
      <c r="D325" s="9"/>
    </row>
    <row r="326" spans="3:4" x14ac:dyDescent="0.35">
      <c r="C326" s="8"/>
      <c r="D326" s="9"/>
    </row>
    <row r="327" spans="3:4" x14ac:dyDescent="0.35">
      <c r="C327" s="8"/>
      <c r="D327" s="9"/>
    </row>
    <row r="328" spans="3:4" x14ac:dyDescent="0.35">
      <c r="C328" s="8"/>
      <c r="D328" s="9"/>
    </row>
    <row r="329" spans="3:4" x14ac:dyDescent="0.35">
      <c r="C329" s="8"/>
      <c r="D329" s="9"/>
    </row>
    <row r="330" spans="3:4" x14ac:dyDescent="0.35">
      <c r="C330" s="8"/>
      <c r="D330" s="9"/>
    </row>
    <row r="331" spans="3:4" x14ac:dyDescent="0.35">
      <c r="C331" s="8"/>
      <c r="D331" s="9"/>
    </row>
    <row r="332" spans="3:4" x14ac:dyDescent="0.35">
      <c r="C332" s="8"/>
      <c r="D332" s="9"/>
    </row>
    <row r="333" spans="3:4" x14ac:dyDescent="0.35">
      <c r="C333" s="8"/>
      <c r="D333" s="9"/>
    </row>
    <row r="334" spans="3:4" x14ac:dyDescent="0.35">
      <c r="C334" s="8"/>
      <c r="D334" s="9"/>
    </row>
    <row r="335" spans="3:4" x14ac:dyDescent="0.35">
      <c r="C335" s="8"/>
      <c r="D335" s="9"/>
    </row>
    <row r="336" spans="3:4" x14ac:dyDescent="0.35">
      <c r="C336" s="8"/>
      <c r="D336" s="9"/>
    </row>
    <row r="337" spans="3:4" x14ac:dyDescent="0.35">
      <c r="C337" s="8"/>
      <c r="D337" s="9"/>
    </row>
    <row r="338" spans="3:4" x14ac:dyDescent="0.35">
      <c r="C338" s="8"/>
      <c r="D338" s="9"/>
    </row>
    <row r="339" spans="3:4" x14ac:dyDescent="0.35">
      <c r="C339" s="8"/>
      <c r="D339" s="9"/>
    </row>
    <row r="340" spans="3:4" x14ac:dyDescent="0.35">
      <c r="C340" s="8"/>
      <c r="D340" s="9"/>
    </row>
    <row r="341" spans="3:4" x14ac:dyDescent="0.35">
      <c r="C341" s="8"/>
      <c r="D341" s="9"/>
    </row>
    <row r="342" spans="3:4" x14ac:dyDescent="0.35">
      <c r="C342" s="8"/>
      <c r="D342" s="9"/>
    </row>
    <row r="343" spans="3:4" x14ac:dyDescent="0.35">
      <c r="C343" s="8"/>
      <c r="D343" s="9"/>
    </row>
    <row r="344" spans="3:4" x14ac:dyDescent="0.35">
      <c r="C344" s="8"/>
      <c r="D344" s="9"/>
    </row>
    <row r="345" spans="3:4" x14ac:dyDescent="0.35">
      <c r="C345" s="8"/>
      <c r="D345" s="9"/>
    </row>
    <row r="346" spans="3:4" x14ac:dyDescent="0.35">
      <c r="C346" s="8"/>
      <c r="D346" s="9"/>
    </row>
    <row r="347" spans="3:4" x14ac:dyDescent="0.35">
      <c r="C347" s="8"/>
      <c r="D347" s="9"/>
    </row>
    <row r="348" spans="3:4" x14ac:dyDescent="0.35">
      <c r="C348" s="8"/>
      <c r="D348" s="9"/>
    </row>
    <row r="349" spans="3:4" x14ac:dyDescent="0.35">
      <c r="C349" s="8"/>
      <c r="D349" s="9"/>
    </row>
    <row r="350" spans="3:4" x14ac:dyDescent="0.35">
      <c r="C350" s="8"/>
      <c r="D350" s="9"/>
    </row>
    <row r="351" spans="3:4" x14ac:dyDescent="0.35">
      <c r="C351" s="8"/>
      <c r="D351" s="9"/>
    </row>
    <row r="352" spans="3:4" x14ac:dyDescent="0.35">
      <c r="C352" s="8"/>
      <c r="D352" s="9"/>
    </row>
    <row r="353" spans="3:4" x14ac:dyDescent="0.35">
      <c r="C353" s="8"/>
      <c r="D353" s="9"/>
    </row>
    <row r="354" spans="3:4" x14ac:dyDescent="0.35">
      <c r="C354" s="8"/>
      <c r="D354" s="9"/>
    </row>
    <row r="355" spans="3:4" x14ac:dyDescent="0.35">
      <c r="C355" s="8"/>
      <c r="D355" s="9"/>
    </row>
    <row r="356" spans="3:4" x14ac:dyDescent="0.35">
      <c r="C356" s="8"/>
      <c r="D356" s="9"/>
    </row>
    <row r="357" spans="3:4" x14ac:dyDescent="0.35">
      <c r="C357" s="8"/>
      <c r="D357" s="9"/>
    </row>
    <row r="358" spans="3:4" x14ac:dyDescent="0.35">
      <c r="C358" s="8"/>
      <c r="D358" s="9"/>
    </row>
    <row r="359" spans="3:4" x14ac:dyDescent="0.35">
      <c r="C359" s="8"/>
      <c r="D359" s="9"/>
    </row>
    <row r="360" spans="3:4" x14ac:dyDescent="0.35">
      <c r="C360" s="8"/>
      <c r="D360" s="9"/>
    </row>
    <row r="361" spans="3:4" x14ac:dyDescent="0.35">
      <c r="C361" s="8"/>
      <c r="D361" s="9"/>
    </row>
    <row r="362" spans="3:4" x14ac:dyDescent="0.35">
      <c r="C362" s="8"/>
      <c r="D362" s="9"/>
    </row>
    <row r="363" spans="3:4" x14ac:dyDescent="0.35">
      <c r="C363" s="8"/>
      <c r="D363" s="9"/>
    </row>
    <row r="364" spans="3:4" x14ac:dyDescent="0.35">
      <c r="C364" s="8"/>
      <c r="D364" s="9"/>
    </row>
    <row r="365" spans="3:4" x14ac:dyDescent="0.35">
      <c r="C365" s="8"/>
      <c r="D365" s="9"/>
    </row>
    <row r="366" spans="3:4" x14ac:dyDescent="0.35">
      <c r="C366" s="8"/>
      <c r="D366" s="9"/>
    </row>
    <row r="367" spans="3:4" x14ac:dyDescent="0.35">
      <c r="C367" s="8"/>
      <c r="D367" s="9"/>
    </row>
    <row r="368" spans="3:4" x14ac:dyDescent="0.35">
      <c r="C368" s="8"/>
      <c r="D368" s="9"/>
    </row>
    <row r="369" spans="3:4" x14ac:dyDescent="0.35">
      <c r="C369" s="8"/>
      <c r="D369" s="9"/>
    </row>
    <row r="370" spans="3:4" x14ac:dyDescent="0.35">
      <c r="C370" s="8"/>
      <c r="D370" s="9"/>
    </row>
    <row r="371" spans="3:4" x14ac:dyDescent="0.35">
      <c r="C371" s="8"/>
      <c r="D371" s="9"/>
    </row>
    <row r="372" spans="3:4" x14ac:dyDescent="0.35">
      <c r="C372" s="8"/>
      <c r="D372" s="9"/>
    </row>
    <row r="373" spans="3:4" x14ac:dyDescent="0.35">
      <c r="C373" s="8"/>
      <c r="D373" s="9"/>
    </row>
    <row r="374" spans="3:4" x14ac:dyDescent="0.35">
      <c r="C374" s="8"/>
      <c r="D374" s="9"/>
    </row>
    <row r="375" spans="3:4" x14ac:dyDescent="0.35">
      <c r="C375" s="8"/>
      <c r="D375" s="9"/>
    </row>
    <row r="376" spans="3:4" x14ac:dyDescent="0.35">
      <c r="C376" s="8"/>
      <c r="D376" s="9"/>
    </row>
    <row r="377" spans="3:4" x14ac:dyDescent="0.35">
      <c r="C377" s="8"/>
      <c r="D377" s="9"/>
    </row>
    <row r="378" spans="3:4" x14ac:dyDescent="0.35">
      <c r="C378" s="8"/>
      <c r="D378" s="9"/>
    </row>
    <row r="379" spans="3:4" x14ac:dyDescent="0.35">
      <c r="C379" s="8"/>
      <c r="D379" s="9"/>
    </row>
    <row r="380" spans="3:4" x14ac:dyDescent="0.35">
      <c r="C380" s="8"/>
      <c r="D380" s="9"/>
    </row>
    <row r="381" spans="3:4" x14ac:dyDescent="0.35">
      <c r="C381" s="8"/>
      <c r="D381" s="9"/>
    </row>
    <row r="382" spans="3:4" x14ac:dyDescent="0.35">
      <c r="C382" s="8"/>
      <c r="D382" s="9"/>
    </row>
    <row r="383" spans="3:4" x14ac:dyDescent="0.35">
      <c r="C383" s="8"/>
      <c r="D383" s="9"/>
    </row>
    <row r="384" spans="3:4" x14ac:dyDescent="0.35">
      <c r="C384" s="8"/>
      <c r="D384" s="9"/>
    </row>
    <row r="385" spans="3:4" x14ac:dyDescent="0.35">
      <c r="C385" s="8"/>
      <c r="D385" s="9"/>
    </row>
    <row r="386" spans="3:4" x14ac:dyDescent="0.35">
      <c r="C386" s="8"/>
      <c r="D386" s="9"/>
    </row>
    <row r="387" spans="3:4" x14ac:dyDescent="0.35">
      <c r="C387" s="8"/>
      <c r="D387" s="9"/>
    </row>
    <row r="388" spans="3:4" x14ac:dyDescent="0.35">
      <c r="C388" s="8"/>
      <c r="D388" s="9"/>
    </row>
    <row r="389" spans="3:4" x14ac:dyDescent="0.35">
      <c r="C389" s="8"/>
      <c r="D389" s="9"/>
    </row>
    <row r="390" spans="3:4" x14ac:dyDescent="0.35">
      <c r="C390" s="8"/>
      <c r="D390" s="9"/>
    </row>
    <row r="391" spans="3:4" x14ac:dyDescent="0.35">
      <c r="C391" s="8"/>
      <c r="D391" s="9"/>
    </row>
    <row r="392" spans="3:4" x14ac:dyDescent="0.35">
      <c r="C392" s="8"/>
      <c r="D392" s="9"/>
    </row>
    <row r="393" spans="3:4" x14ac:dyDescent="0.35">
      <c r="C393" s="8"/>
      <c r="D393" s="9"/>
    </row>
    <row r="394" spans="3:4" x14ac:dyDescent="0.35">
      <c r="C394" s="8"/>
      <c r="D394" s="9"/>
    </row>
    <row r="395" spans="3:4" x14ac:dyDescent="0.35">
      <c r="C395" s="8"/>
      <c r="D395" s="9"/>
    </row>
    <row r="396" spans="3:4" x14ac:dyDescent="0.35">
      <c r="C396" s="8"/>
      <c r="D396" s="9"/>
    </row>
    <row r="397" spans="3:4" x14ac:dyDescent="0.35">
      <c r="C397" s="8"/>
      <c r="D397" s="9"/>
    </row>
    <row r="398" spans="3:4" x14ac:dyDescent="0.35">
      <c r="C398" s="8"/>
      <c r="D398" s="9"/>
    </row>
    <row r="399" spans="3:4" x14ac:dyDescent="0.35">
      <c r="C399" s="8"/>
      <c r="D399" s="9"/>
    </row>
    <row r="400" spans="3:4" x14ac:dyDescent="0.35">
      <c r="C400" s="8"/>
      <c r="D400" s="9"/>
    </row>
    <row r="401" spans="3:4" x14ac:dyDescent="0.35">
      <c r="C401" s="8"/>
      <c r="D401" s="9"/>
    </row>
    <row r="402" spans="3:4" x14ac:dyDescent="0.35">
      <c r="C402" s="8"/>
      <c r="D402" s="9"/>
    </row>
    <row r="403" spans="3:4" x14ac:dyDescent="0.35">
      <c r="C403" s="8"/>
      <c r="D403" s="9"/>
    </row>
    <row r="404" spans="3:4" x14ac:dyDescent="0.35">
      <c r="C404" s="8"/>
      <c r="D404" s="9"/>
    </row>
    <row r="405" spans="3:4" x14ac:dyDescent="0.35">
      <c r="C405" s="8"/>
      <c r="D405" s="9"/>
    </row>
    <row r="406" spans="3:4" x14ac:dyDescent="0.35">
      <c r="C406" s="8"/>
      <c r="D406" s="9"/>
    </row>
    <row r="407" spans="3:4" x14ac:dyDescent="0.35">
      <c r="C407" s="8"/>
      <c r="D407" s="9"/>
    </row>
    <row r="408" spans="3:4" x14ac:dyDescent="0.35">
      <c r="C408" s="8"/>
      <c r="D408" s="9"/>
    </row>
    <row r="409" spans="3:4" x14ac:dyDescent="0.35">
      <c r="C409" s="8"/>
      <c r="D409" s="9"/>
    </row>
    <row r="410" spans="3:4" x14ac:dyDescent="0.35">
      <c r="C410" s="8"/>
      <c r="D410" s="9"/>
    </row>
    <row r="411" spans="3:4" x14ac:dyDescent="0.35">
      <c r="C411" s="8"/>
      <c r="D411" s="9"/>
    </row>
    <row r="412" spans="3:4" x14ac:dyDescent="0.35">
      <c r="C412" s="8"/>
      <c r="D412" s="9"/>
    </row>
    <row r="413" spans="3:4" x14ac:dyDescent="0.35">
      <c r="C413" s="8"/>
      <c r="D413" s="9"/>
    </row>
    <row r="414" spans="3:4" x14ac:dyDescent="0.35">
      <c r="C414" s="8"/>
      <c r="D414" s="9"/>
    </row>
    <row r="415" spans="3:4" x14ac:dyDescent="0.35">
      <c r="C415" s="8"/>
      <c r="D415" s="9"/>
    </row>
    <row r="416" spans="3:4" x14ac:dyDescent="0.35">
      <c r="C416" s="8"/>
      <c r="D416" s="9"/>
    </row>
    <row r="417" spans="3:4" x14ac:dyDescent="0.35">
      <c r="C417" s="8"/>
      <c r="D417" s="9"/>
    </row>
    <row r="418" spans="3:4" x14ac:dyDescent="0.35">
      <c r="C418" s="8"/>
      <c r="D418" s="9"/>
    </row>
    <row r="419" spans="3:4" x14ac:dyDescent="0.35">
      <c r="C419" s="8"/>
      <c r="D419" s="9"/>
    </row>
    <row r="420" spans="3:4" x14ac:dyDescent="0.35">
      <c r="C420" s="8"/>
      <c r="D420" s="9"/>
    </row>
    <row r="421" spans="3:4" x14ac:dyDescent="0.35">
      <c r="C421" s="8"/>
      <c r="D421" s="9"/>
    </row>
    <row r="422" spans="3:4" x14ac:dyDescent="0.35">
      <c r="C422" s="8"/>
      <c r="D422" s="9"/>
    </row>
    <row r="423" spans="3:4" x14ac:dyDescent="0.35">
      <c r="C423" s="8"/>
      <c r="D423" s="9"/>
    </row>
    <row r="424" spans="3:4" x14ac:dyDescent="0.35">
      <c r="C424" s="8"/>
      <c r="D424" s="9"/>
    </row>
    <row r="425" spans="3:4" x14ac:dyDescent="0.35">
      <c r="C425" s="8"/>
      <c r="D425" s="9"/>
    </row>
    <row r="426" spans="3:4" x14ac:dyDescent="0.35">
      <c r="C426" s="8"/>
      <c r="D426" s="9"/>
    </row>
    <row r="427" spans="3:4" x14ac:dyDescent="0.35">
      <c r="C427" s="8"/>
      <c r="D427" s="9"/>
    </row>
    <row r="428" spans="3:4" x14ac:dyDescent="0.35">
      <c r="C428" s="8"/>
      <c r="D428" s="9"/>
    </row>
    <row r="429" spans="3:4" x14ac:dyDescent="0.35">
      <c r="C429" s="8"/>
      <c r="D429" s="9"/>
    </row>
    <row r="430" spans="3:4" x14ac:dyDescent="0.35">
      <c r="C430" s="8"/>
      <c r="D430" s="9"/>
    </row>
    <row r="431" spans="3:4" x14ac:dyDescent="0.35">
      <c r="C431" s="8"/>
      <c r="D431" s="9"/>
    </row>
    <row r="432" spans="3:4" x14ac:dyDescent="0.35">
      <c r="C432" s="8"/>
      <c r="D432" s="9"/>
    </row>
    <row r="433" spans="3:4" x14ac:dyDescent="0.35">
      <c r="C433" s="8"/>
      <c r="D433" s="9"/>
    </row>
    <row r="434" spans="3:4" x14ac:dyDescent="0.35">
      <c r="C434" s="8"/>
      <c r="D434" s="9"/>
    </row>
    <row r="435" spans="3:4" x14ac:dyDescent="0.35">
      <c r="C435" s="8"/>
      <c r="D435" s="9"/>
    </row>
    <row r="436" spans="3:4" x14ac:dyDescent="0.35">
      <c r="C436" s="8"/>
      <c r="D436" s="9"/>
    </row>
    <row r="437" spans="3:4" x14ac:dyDescent="0.35">
      <c r="C437" s="8"/>
      <c r="D437" s="9"/>
    </row>
    <row r="438" spans="3:4" x14ac:dyDescent="0.35">
      <c r="C438" s="8"/>
      <c r="D438" s="9"/>
    </row>
    <row r="439" spans="3:4" x14ac:dyDescent="0.35">
      <c r="C439" s="8"/>
      <c r="D439" s="9"/>
    </row>
    <row r="440" spans="3:4" x14ac:dyDescent="0.35">
      <c r="C440" s="8"/>
      <c r="D440" s="9"/>
    </row>
    <row r="441" spans="3:4" x14ac:dyDescent="0.35">
      <c r="C441" s="8"/>
      <c r="D441" s="9"/>
    </row>
    <row r="442" spans="3:4" x14ac:dyDescent="0.35">
      <c r="C442" s="8"/>
      <c r="D442" s="9"/>
    </row>
    <row r="443" spans="3:4" x14ac:dyDescent="0.35">
      <c r="C443" s="8"/>
      <c r="D443" s="9"/>
    </row>
    <row r="444" spans="3:4" x14ac:dyDescent="0.35">
      <c r="C444" s="8"/>
      <c r="D444" s="9"/>
    </row>
    <row r="445" spans="3:4" x14ac:dyDescent="0.35">
      <c r="C445" s="8"/>
      <c r="D445" s="9"/>
    </row>
    <row r="446" spans="3:4" x14ac:dyDescent="0.35">
      <c r="C446" s="8"/>
      <c r="D446" s="9"/>
    </row>
    <row r="447" spans="3:4" x14ac:dyDescent="0.35">
      <c r="C447" s="8"/>
      <c r="D447" s="9"/>
    </row>
    <row r="448" spans="3:4" x14ac:dyDescent="0.35">
      <c r="C448" s="8"/>
      <c r="D448" s="9"/>
    </row>
    <row r="449" spans="3:4" x14ac:dyDescent="0.35">
      <c r="C449" s="8"/>
      <c r="D449" s="9"/>
    </row>
    <row r="450" spans="3:4" x14ac:dyDescent="0.35">
      <c r="C450" s="8"/>
      <c r="D450" s="9"/>
    </row>
    <row r="451" spans="3:4" x14ac:dyDescent="0.35">
      <c r="C451" s="8"/>
      <c r="D451" s="9"/>
    </row>
    <row r="452" spans="3:4" x14ac:dyDescent="0.35">
      <c r="C452" s="8"/>
      <c r="D452" s="9"/>
    </row>
    <row r="453" spans="3:4" x14ac:dyDescent="0.35">
      <c r="C453" s="8"/>
      <c r="D453" s="9"/>
    </row>
    <row r="454" spans="3:4" x14ac:dyDescent="0.35">
      <c r="C454" s="8"/>
      <c r="D454" s="9"/>
    </row>
    <row r="455" spans="3:4" x14ac:dyDescent="0.35">
      <c r="C455" s="8"/>
      <c r="D455" s="9"/>
    </row>
    <row r="456" spans="3:4" x14ac:dyDescent="0.35">
      <c r="C456" s="8"/>
      <c r="D456" s="9"/>
    </row>
    <row r="457" spans="3:4" x14ac:dyDescent="0.35">
      <c r="C457" s="8"/>
      <c r="D457" s="9"/>
    </row>
    <row r="458" spans="3:4" x14ac:dyDescent="0.35">
      <c r="C458" s="8"/>
      <c r="D458" s="9"/>
    </row>
    <row r="459" spans="3:4" x14ac:dyDescent="0.35">
      <c r="C459" s="8"/>
      <c r="D459" s="9"/>
    </row>
    <row r="460" spans="3:4" x14ac:dyDescent="0.35">
      <c r="C460" s="8"/>
      <c r="D460" s="9"/>
    </row>
    <row r="461" spans="3:4" x14ac:dyDescent="0.35">
      <c r="C461" s="8"/>
      <c r="D461" s="9"/>
    </row>
    <row r="462" spans="3:4" x14ac:dyDescent="0.35">
      <c r="C462" s="8"/>
      <c r="D462" s="9"/>
    </row>
    <row r="463" spans="3:4" x14ac:dyDescent="0.35">
      <c r="C463" s="8"/>
      <c r="D463" s="9"/>
    </row>
    <row r="464" spans="3:4" x14ac:dyDescent="0.35">
      <c r="C464" s="8"/>
      <c r="D464" s="9"/>
    </row>
    <row r="465" spans="3:4" x14ac:dyDescent="0.35">
      <c r="C465" s="8"/>
      <c r="D465" s="9"/>
    </row>
    <row r="466" spans="3:4" x14ac:dyDescent="0.35">
      <c r="C466" s="8"/>
      <c r="D466" s="9"/>
    </row>
    <row r="467" spans="3:4" x14ac:dyDescent="0.35">
      <c r="C467" s="8"/>
      <c r="D467" s="9"/>
    </row>
    <row r="468" spans="3:4" x14ac:dyDescent="0.35">
      <c r="C468" s="8"/>
      <c r="D468" s="9"/>
    </row>
    <row r="469" spans="3:4" x14ac:dyDescent="0.35">
      <c r="C469" s="8"/>
      <c r="D469" s="9"/>
    </row>
    <row r="470" spans="3:4" x14ac:dyDescent="0.35">
      <c r="C470" s="8"/>
      <c r="D470" s="9"/>
    </row>
    <row r="471" spans="3:4" x14ac:dyDescent="0.35">
      <c r="C471" s="8"/>
      <c r="D471" s="9"/>
    </row>
    <row r="472" spans="3:4" x14ac:dyDescent="0.35">
      <c r="C472" s="8"/>
      <c r="D472" s="9"/>
    </row>
    <row r="473" spans="3:4" x14ac:dyDescent="0.35">
      <c r="C473" s="8"/>
      <c r="D473" s="9"/>
    </row>
    <row r="474" spans="3:4" x14ac:dyDescent="0.35">
      <c r="C474" s="8"/>
      <c r="D474" s="9"/>
    </row>
    <row r="475" spans="3:4" x14ac:dyDescent="0.35">
      <c r="C475" s="8"/>
      <c r="D475" s="9"/>
    </row>
    <row r="476" spans="3:4" x14ac:dyDescent="0.35">
      <c r="C476" s="8"/>
      <c r="D476" s="9"/>
    </row>
    <row r="477" spans="3:4" x14ac:dyDescent="0.35">
      <c r="C477" s="8"/>
      <c r="D477" s="9"/>
    </row>
    <row r="478" spans="3:4" x14ac:dyDescent="0.35">
      <c r="C478" s="8"/>
      <c r="D478" s="9"/>
    </row>
    <row r="479" spans="3:4" x14ac:dyDescent="0.35">
      <c r="C479" s="8"/>
      <c r="D479" s="9"/>
    </row>
    <row r="480" spans="3:4" x14ac:dyDescent="0.35">
      <c r="C480" s="8"/>
      <c r="D480" s="9"/>
    </row>
    <row r="481" spans="3:4" x14ac:dyDescent="0.35">
      <c r="C481" s="8"/>
      <c r="D481" s="9"/>
    </row>
    <row r="482" spans="3:4" x14ac:dyDescent="0.35">
      <c r="C482" s="8"/>
      <c r="D482" s="9"/>
    </row>
    <row r="483" spans="3:4" x14ac:dyDescent="0.35">
      <c r="C483" s="8"/>
      <c r="D483" s="9"/>
    </row>
    <row r="484" spans="3:4" x14ac:dyDescent="0.35">
      <c r="C484" s="8"/>
      <c r="D484" s="9"/>
    </row>
    <row r="485" spans="3:4" x14ac:dyDescent="0.35">
      <c r="C485" s="8"/>
      <c r="D485" s="9"/>
    </row>
    <row r="486" spans="3:4" x14ac:dyDescent="0.35">
      <c r="C486" s="8"/>
      <c r="D486" s="9"/>
    </row>
    <row r="487" spans="3:4" x14ac:dyDescent="0.35">
      <c r="C487" s="8"/>
      <c r="D487" s="9"/>
    </row>
    <row r="488" spans="3:4" x14ac:dyDescent="0.35">
      <c r="C488" s="8"/>
      <c r="D488" s="9"/>
    </row>
    <row r="489" spans="3:4" x14ac:dyDescent="0.35">
      <c r="C489" s="8"/>
      <c r="D489" s="9"/>
    </row>
    <row r="490" spans="3:4" x14ac:dyDescent="0.35">
      <c r="C490" s="8"/>
      <c r="D490" s="9"/>
    </row>
    <row r="491" spans="3:4" x14ac:dyDescent="0.35">
      <c r="C491" s="8"/>
      <c r="D491" s="9"/>
    </row>
    <row r="492" spans="3:4" x14ac:dyDescent="0.35">
      <c r="C492" s="8"/>
      <c r="D492" s="9"/>
    </row>
    <row r="493" spans="3:4" x14ac:dyDescent="0.35">
      <c r="C493" s="8"/>
      <c r="D493" s="9"/>
    </row>
    <row r="494" spans="3:4" x14ac:dyDescent="0.35">
      <c r="C494" s="8"/>
      <c r="D494" s="9"/>
    </row>
    <row r="495" spans="3:4" x14ac:dyDescent="0.35">
      <c r="C495" s="8"/>
      <c r="D495" s="9"/>
    </row>
    <row r="496" spans="3:4" x14ac:dyDescent="0.35">
      <c r="C496" s="8"/>
      <c r="D496" s="9"/>
    </row>
    <row r="497" spans="3:4" x14ac:dyDescent="0.35">
      <c r="C497" s="8"/>
      <c r="D497" s="9"/>
    </row>
    <row r="498" spans="3:4" x14ac:dyDescent="0.35">
      <c r="C498" s="8"/>
      <c r="D498" s="9"/>
    </row>
    <row r="499" spans="3:4" x14ac:dyDescent="0.35">
      <c r="C499" s="8"/>
      <c r="D499" s="9"/>
    </row>
    <row r="500" spans="3:4" x14ac:dyDescent="0.35">
      <c r="C500" s="8"/>
      <c r="D500" s="9"/>
    </row>
    <row r="501" spans="3:4" x14ac:dyDescent="0.35">
      <c r="C501" s="8"/>
      <c r="D501" s="9"/>
    </row>
    <row r="502" spans="3:4" x14ac:dyDescent="0.35">
      <c r="C502" s="8"/>
      <c r="D502" s="9"/>
    </row>
    <row r="503" spans="3:4" x14ac:dyDescent="0.35">
      <c r="C503" s="8"/>
      <c r="D503" s="9"/>
    </row>
    <row r="504" spans="3:4" x14ac:dyDescent="0.35">
      <c r="C504" s="8"/>
      <c r="D504" s="9"/>
    </row>
    <row r="505" spans="3:4" x14ac:dyDescent="0.35">
      <c r="C505" s="8"/>
      <c r="D505" s="9"/>
    </row>
    <row r="506" spans="3:4" x14ac:dyDescent="0.35">
      <c r="C506" s="8"/>
      <c r="D506" s="9"/>
    </row>
    <row r="507" spans="3:4" x14ac:dyDescent="0.35">
      <c r="C507" s="8"/>
      <c r="D507" s="9"/>
    </row>
    <row r="508" spans="3:4" x14ac:dyDescent="0.35">
      <c r="C508" s="8"/>
      <c r="D508" s="9"/>
    </row>
    <row r="509" spans="3:4" x14ac:dyDescent="0.35">
      <c r="C509" s="8"/>
      <c r="D509" s="9"/>
    </row>
    <row r="510" spans="3:4" x14ac:dyDescent="0.35">
      <c r="C510" s="8"/>
      <c r="D510" s="9"/>
    </row>
    <row r="511" spans="3:4" x14ac:dyDescent="0.35">
      <c r="C511" s="8"/>
      <c r="D511" s="9"/>
    </row>
    <row r="512" spans="3:4" x14ac:dyDescent="0.35">
      <c r="C512" s="8"/>
      <c r="D512" s="9"/>
    </row>
    <row r="513" spans="3:4" x14ac:dyDescent="0.35">
      <c r="C513" s="8"/>
      <c r="D513" s="9"/>
    </row>
    <row r="514" spans="3:4" x14ac:dyDescent="0.35">
      <c r="C514" s="8"/>
      <c r="D514" s="9"/>
    </row>
    <row r="515" spans="3:4" x14ac:dyDescent="0.35">
      <c r="C515" s="8"/>
      <c r="D515" s="9"/>
    </row>
    <row r="516" spans="3:4" x14ac:dyDescent="0.35">
      <c r="C516" s="8"/>
      <c r="D516" s="9"/>
    </row>
    <row r="517" spans="3:4" x14ac:dyDescent="0.35">
      <c r="C517" s="8"/>
      <c r="D517" s="9"/>
    </row>
    <row r="518" spans="3:4" x14ac:dyDescent="0.35">
      <c r="C518" s="8"/>
      <c r="D518" s="9"/>
    </row>
    <row r="519" spans="3:4" x14ac:dyDescent="0.35">
      <c r="C519" s="8"/>
      <c r="D519" s="9"/>
    </row>
    <row r="520" spans="3:4" x14ac:dyDescent="0.35">
      <c r="C520" s="8"/>
      <c r="D520" s="9"/>
    </row>
    <row r="521" spans="3:4" x14ac:dyDescent="0.35">
      <c r="C521" s="8"/>
      <c r="D521" s="9"/>
    </row>
    <row r="522" spans="3:4" x14ac:dyDescent="0.35">
      <c r="C522" s="8"/>
      <c r="D522" s="9"/>
    </row>
    <row r="523" spans="3:4" x14ac:dyDescent="0.35">
      <c r="C523" s="8"/>
      <c r="D523" s="9"/>
    </row>
    <row r="524" spans="3:4" x14ac:dyDescent="0.35">
      <c r="C524" s="8"/>
      <c r="D524" s="9"/>
    </row>
    <row r="525" spans="3:4" x14ac:dyDescent="0.35">
      <c r="C525" s="8"/>
      <c r="D525" s="9"/>
    </row>
    <row r="526" spans="3:4" x14ac:dyDescent="0.35">
      <c r="C526" s="8"/>
      <c r="D526" s="9"/>
    </row>
    <row r="527" spans="3:4" x14ac:dyDescent="0.35">
      <c r="C527" s="8"/>
      <c r="D527" s="9"/>
    </row>
    <row r="528" spans="3:4" x14ac:dyDescent="0.35">
      <c r="C528" s="8"/>
      <c r="D528" s="9"/>
    </row>
    <row r="529" spans="3:4" x14ac:dyDescent="0.35">
      <c r="C529" s="8"/>
      <c r="D529" s="9"/>
    </row>
    <row r="530" spans="3:4" x14ac:dyDescent="0.35">
      <c r="C530" s="8"/>
      <c r="D530" s="9"/>
    </row>
    <row r="531" spans="3:4" x14ac:dyDescent="0.35">
      <c r="C531" s="8"/>
      <c r="D531" s="9"/>
    </row>
    <row r="532" spans="3:4" x14ac:dyDescent="0.35">
      <c r="C532" s="8"/>
      <c r="D532" s="9"/>
    </row>
    <row r="533" spans="3:4" x14ac:dyDescent="0.35">
      <c r="C533" s="8"/>
      <c r="D533" s="9"/>
    </row>
    <row r="534" spans="3:4" x14ac:dyDescent="0.35">
      <c r="C534" s="8"/>
      <c r="D534" s="9"/>
    </row>
    <row r="535" spans="3:4" x14ac:dyDescent="0.35">
      <c r="C535" s="8"/>
      <c r="D535" s="9"/>
    </row>
    <row r="536" spans="3:4" x14ac:dyDescent="0.35">
      <c r="C536" s="8"/>
      <c r="D536" s="9"/>
    </row>
    <row r="537" spans="3:4" x14ac:dyDescent="0.35">
      <c r="C537" s="8"/>
      <c r="D537" s="9"/>
    </row>
    <row r="538" spans="3:4" x14ac:dyDescent="0.35">
      <c r="C538" s="8"/>
      <c r="D538" s="9"/>
    </row>
    <row r="539" spans="3:4" x14ac:dyDescent="0.35">
      <c r="C539" s="8"/>
      <c r="D539" s="9"/>
    </row>
    <row r="540" spans="3:4" x14ac:dyDescent="0.35">
      <c r="C540" s="8"/>
      <c r="D540" s="9"/>
    </row>
    <row r="541" spans="3:4" x14ac:dyDescent="0.35">
      <c r="C541" s="8"/>
      <c r="D541" s="9"/>
    </row>
    <row r="542" spans="3:4" x14ac:dyDescent="0.35">
      <c r="C542" s="8"/>
      <c r="D542" s="9"/>
    </row>
    <row r="543" spans="3:4" x14ac:dyDescent="0.35">
      <c r="C543" s="8"/>
      <c r="D543" s="9"/>
    </row>
    <row r="544" spans="3:4" x14ac:dyDescent="0.35">
      <c r="C544" s="8"/>
      <c r="D544" s="9"/>
    </row>
    <row r="545" spans="3:4" x14ac:dyDescent="0.35">
      <c r="C545" s="8"/>
      <c r="D545" s="9"/>
    </row>
    <row r="546" spans="3:4" x14ac:dyDescent="0.35">
      <c r="C546" s="8"/>
      <c r="D546" s="9"/>
    </row>
    <row r="547" spans="3:4" x14ac:dyDescent="0.35">
      <c r="C547" s="8"/>
      <c r="D547" s="9"/>
    </row>
    <row r="548" spans="3:4" x14ac:dyDescent="0.35">
      <c r="C548" s="8"/>
      <c r="D548" s="9"/>
    </row>
    <row r="549" spans="3:4" x14ac:dyDescent="0.35">
      <c r="C549" s="8"/>
      <c r="D549" s="9"/>
    </row>
    <row r="550" spans="3:4" x14ac:dyDescent="0.35">
      <c r="C550" s="8"/>
      <c r="D550" s="9"/>
    </row>
    <row r="551" spans="3:4" x14ac:dyDescent="0.35">
      <c r="C551" s="8"/>
      <c r="D551" s="9"/>
    </row>
    <row r="552" spans="3:4" x14ac:dyDescent="0.35">
      <c r="C552" s="8"/>
      <c r="D552" s="9"/>
    </row>
    <row r="553" spans="3:4" x14ac:dyDescent="0.35">
      <c r="C553" s="8"/>
      <c r="D553" s="9"/>
    </row>
    <row r="554" spans="3:4" x14ac:dyDescent="0.35">
      <c r="C554" s="8"/>
      <c r="D554" s="9"/>
    </row>
    <row r="555" spans="3:4" x14ac:dyDescent="0.35">
      <c r="C555" s="8"/>
      <c r="D555" s="9"/>
    </row>
    <row r="556" spans="3:4" x14ac:dyDescent="0.35">
      <c r="C556" s="8"/>
      <c r="D556" s="9"/>
    </row>
    <row r="557" spans="3:4" x14ac:dyDescent="0.35">
      <c r="C557" s="8"/>
      <c r="D557" s="9"/>
    </row>
    <row r="558" spans="3:4" x14ac:dyDescent="0.35">
      <c r="C558" s="8"/>
      <c r="D558" s="9"/>
    </row>
    <row r="559" spans="3:4" x14ac:dyDescent="0.35">
      <c r="C559" s="8"/>
      <c r="D559" s="9"/>
    </row>
    <row r="560" spans="3:4" x14ac:dyDescent="0.35">
      <c r="C560" s="8"/>
      <c r="D560" s="9"/>
    </row>
    <row r="561" spans="3:4" x14ac:dyDescent="0.35">
      <c r="C561" s="8"/>
      <c r="D561" s="9"/>
    </row>
    <row r="562" spans="3:4" x14ac:dyDescent="0.35">
      <c r="C562" s="8"/>
      <c r="D562" s="9"/>
    </row>
    <row r="563" spans="3:4" x14ac:dyDescent="0.35">
      <c r="C563" s="8"/>
      <c r="D563" s="9"/>
    </row>
    <row r="564" spans="3:4" x14ac:dyDescent="0.35">
      <c r="C564" s="8"/>
      <c r="D564" s="9"/>
    </row>
    <row r="565" spans="3:4" x14ac:dyDescent="0.35">
      <c r="C565" s="8"/>
      <c r="D565" s="9"/>
    </row>
    <row r="566" spans="3:4" x14ac:dyDescent="0.35">
      <c r="C566" s="8"/>
      <c r="D566" s="9"/>
    </row>
    <row r="567" spans="3:4" x14ac:dyDescent="0.35">
      <c r="C567" s="8"/>
      <c r="D567" s="9"/>
    </row>
    <row r="568" spans="3:4" x14ac:dyDescent="0.35">
      <c r="C568" s="8"/>
      <c r="D568" s="9"/>
    </row>
    <row r="569" spans="3:4" x14ac:dyDescent="0.35">
      <c r="C569" s="8"/>
      <c r="D569" s="9"/>
    </row>
    <row r="570" spans="3:4" x14ac:dyDescent="0.35">
      <c r="C570" s="8"/>
      <c r="D570" s="9"/>
    </row>
    <row r="571" spans="3:4" x14ac:dyDescent="0.35">
      <c r="C571" s="8"/>
      <c r="D571" s="9"/>
    </row>
    <row r="572" spans="3:4" x14ac:dyDescent="0.35">
      <c r="C572" s="8"/>
      <c r="D572" s="9"/>
    </row>
    <row r="573" spans="3:4" x14ac:dyDescent="0.35">
      <c r="C573" s="8"/>
      <c r="D573" s="9"/>
    </row>
    <row r="574" spans="3:4" x14ac:dyDescent="0.35">
      <c r="C574" s="8"/>
      <c r="D574" s="9"/>
    </row>
    <row r="575" spans="3:4" x14ac:dyDescent="0.35">
      <c r="C575" s="8"/>
      <c r="D575" s="9"/>
    </row>
    <row r="576" spans="3:4" x14ac:dyDescent="0.35">
      <c r="C576" s="8"/>
      <c r="D576" s="9"/>
    </row>
    <row r="577" spans="3:4" x14ac:dyDescent="0.35">
      <c r="C577" s="8"/>
      <c r="D577" s="9"/>
    </row>
    <row r="578" spans="3:4" x14ac:dyDescent="0.35">
      <c r="C578" s="8"/>
      <c r="D578" s="9"/>
    </row>
    <row r="579" spans="3:4" x14ac:dyDescent="0.35">
      <c r="C579" s="8"/>
      <c r="D579" s="9"/>
    </row>
    <row r="580" spans="3:4" x14ac:dyDescent="0.35">
      <c r="C580" s="8"/>
      <c r="D580" s="9"/>
    </row>
    <row r="581" spans="3:4" x14ac:dyDescent="0.35">
      <c r="C581" s="8"/>
      <c r="D581" s="9"/>
    </row>
    <row r="582" spans="3:4" x14ac:dyDescent="0.35">
      <c r="C582" s="8"/>
      <c r="D582" s="9"/>
    </row>
    <row r="583" spans="3:4" x14ac:dyDescent="0.35">
      <c r="C583" s="8"/>
      <c r="D583" s="9"/>
    </row>
    <row r="584" spans="3:4" x14ac:dyDescent="0.35">
      <c r="C584" s="8"/>
      <c r="D584" s="9"/>
    </row>
    <row r="585" spans="3:4" x14ac:dyDescent="0.35">
      <c r="C585" s="8"/>
      <c r="D585" s="9"/>
    </row>
    <row r="586" spans="3:4" x14ac:dyDescent="0.35">
      <c r="C586" s="8"/>
      <c r="D586" s="9"/>
    </row>
    <row r="587" spans="3:4" x14ac:dyDescent="0.35">
      <c r="C587" s="8"/>
      <c r="D587" s="9"/>
    </row>
    <row r="588" spans="3:4" x14ac:dyDescent="0.35">
      <c r="C588" s="8"/>
      <c r="D588" s="9"/>
    </row>
    <row r="589" spans="3:4" x14ac:dyDescent="0.35">
      <c r="C589" s="8"/>
      <c r="D589" s="9"/>
    </row>
    <row r="590" spans="3:4" x14ac:dyDescent="0.35">
      <c r="C590" s="8"/>
      <c r="D590" s="9"/>
    </row>
    <row r="591" spans="3:4" x14ac:dyDescent="0.35">
      <c r="C591" s="8"/>
      <c r="D591" s="9"/>
    </row>
    <row r="592" spans="3:4" x14ac:dyDescent="0.35">
      <c r="C592" s="8"/>
      <c r="D592" s="9"/>
    </row>
    <row r="593" spans="3:4" x14ac:dyDescent="0.35">
      <c r="C593" s="8"/>
      <c r="D593" s="9"/>
    </row>
    <row r="594" spans="3:4" x14ac:dyDescent="0.35">
      <c r="C594" s="8"/>
      <c r="D594" s="9"/>
    </row>
    <row r="595" spans="3:4" x14ac:dyDescent="0.35">
      <c r="C595" s="8"/>
      <c r="D595" s="9"/>
    </row>
    <row r="596" spans="3:4" x14ac:dyDescent="0.35">
      <c r="C596" s="8"/>
      <c r="D596" s="9"/>
    </row>
    <row r="597" spans="3:4" x14ac:dyDescent="0.35">
      <c r="C597" s="8"/>
      <c r="D597" s="9"/>
    </row>
    <row r="598" spans="3:4" x14ac:dyDescent="0.35">
      <c r="C598" s="8"/>
      <c r="D598" s="9"/>
    </row>
    <row r="599" spans="3:4" x14ac:dyDescent="0.35">
      <c r="C599" s="8"/>
      <c r="D599" s="9"/>
    </row>
    <row r="600" spans="3:4" x14ac:dyDescent="0.35">
      <c r="C600" s="8"/>
      <c r="D600" s="9"/>
    </row>
    <row r="601" spans="3:4" x14ac:dyDescent="0.35">
      <c r="C601" s="8"/>
      <c r="D601" s="9"/>
    </row>
    <row r="602" spans="3:4" x14ac:dyDescent="0.35">
      <c r="C602" s="8"/>
      <c r="D602" s="9"/>
    </row>
    <row r="603" spans="3:4" x14ac:dyDescent="0.35">
      <c r="C603" s="8"/>
      <c r="D603" s="9"/>
    </row>
    <row r="604" spans="3:4" x14ac:dyDescent="0.35">
      <c r="C604" s="8"/>
      <c r="D604" s="9"/>
    </row>
    <row r="605" spans="3:4" x14ac:dyDescent="0.35">
      <c r="C605" s="8"/>
      <c r="D605" s="9"/>
    </row>
    <row r="606" spans="3:4" x14ac:dyDescent="0.35">
      <c r="C606" s="8"/>
      <c r="D606" s="9"/>
    </row>
    <row r="607" spans="3:4" x14ac:dyDescent="0.35">
      <c r="C607" s="8"/>
      <c r="D607" s="9"/>
    </row>
    <row r="608" spans="3:4" x14ac:dyDescent="0.35">
      <c r="C608" s="8"/>
      <c r="D608" s="9"/>
    </row>
    <row r="609" spans="3:4" x14ac:dyDescent="0.35">
      <c r="C609" s="8"/>
      <c r="D609" s="9"/>
    </row>
    <row r="610" spans="3:4" x14ac:dyDescent="0.35">
      <c r="C610" s="8"/>
      <c r="D610" s="9"/>
    </row>
    <row r="611" spans="3:4" x14ac:dyDescent="0.35">
      <c r="C611" s="8"/>
      <c r="D611" s="9"/>
    </row>
    <row r="612" spans="3:4" x14ac:dyDescent="0.35">
      <c r="C612" s="8"/>
      <c r="D612" s="9"/>
    </row>
    <row r="613" spans="3:4" x14ac:dyDescent="0.35">
      <c r="C613" s="8"/>
      <c r="D613" s="9"/>
    </row>
    <row r="614" spans="3:4" x14ac:dyDescent="0.35">
      <c r="C614" s="8"/>
      <c r="D614" s="9"/>
    </row>
    <row r="615" spans="3:4" x14ac:dyDescent="0.35">
      <c r="C615" s="8"/>
      <c r="D615" s="9"/>
    </row>
    <row r="616" spans="3:4" x14ac:dyDescent="0.35">
      <c r="C616" s="8"/>
      <c r="D616" s="9"/>
    </row>
    <row r="617" spans="3:4" x14ac:dyDescent="0.35">
      <c r="C617" s="8"/>
      <c r="D617" s="9"/>
    </row>
    <row r="618" spans="3:4" x14ac:dyDescent="0.35">
      <c r="C618" s="8"/>
      <c r="D618" s="9"/>
    </row>
    <row r="619" spans="3:4" x14ac:dyDescent="0.35">
      <c r="C619" s="8"/>
      <c r="D619" s="9"/>
    </row>
    <row r="620" spans="3:4" x14ac:dyDescent="0.35">
      <c r="C620" s="8"/>
      <c r="D620" s="9"/>
    </row>
    <row r="621" spans="3:4" x14ac:dyDescent="0.35">
      <c r="C621" s="8"/>
      <c r="D621" s="9"/>
    </row>
    <row r="622" spans="3:4" x14ac:dyDescent="0.35">
      <c r="C622" s="8"/>
      <c r="D622" s="9"/>
    </row>
    <row r="623" spans="3:4" x14ac:dyDescent="0.35">
      <c r="C623" s="8"/>
      <c r="D623" s="9"/>
    </row>
    <row r="624" spans="3:4" x14ac:dyDescent="0.35">
      <c r="C624" s="8"/>
      <c r="D624" s="9"/>
    </row>
    <row r="625" spans="3:4" x14ac:dyDescent="0.35">
      <c r="C625" s="8"/>
      <c r="D625" s="9"/>
    </row>
    <row r="626" spans="3:4" x14ac:dyDescent="0.35">
      <c r="C626" s="8"/>
      <c r="D626" s="9"/>
    </row>
    <row r="627" spans="3:4" x14ac:dyDescent="0.35">
      <c r="C627" s="8"/>
      <c r="D627" s="9"/>
    </row>
    <row r="628" spans="3:4" x14ac:dyDescent="0.35">
      <c r="C628" s="8"/>
      <c r="D628" s="9"/>
    </row>
    <row r="629" spans="3:4" x14ac:dyDescent="0.35">
      <c r="C629" s="8"/>
      <c r="D629" s="9"/>
    </row>
    <row r="630" spans="3:4" x14ac:dyDescent="0.35">
      <c r="C630" s="8"/>
      <c r="D630" s="9"/>
    </row>
    <row r="631" spans="3:4" x14ac:dyDescent="0.35">
      <c r="C631" s="8"/>
      <c r="D631" s="9"/>
    </row>
    <row r="632" spans="3:4" x14ac:dyDescent="0.35">
      <c r="C632" s="8"/>
      <c r="D632" s="9"/>
    </row>
    <row r="633" spans="3:4" x14ac:dyDescent="0.35">
      <c r="C633" s="8"/>
      <c r="D633" s="9"/>
    </row>
    <row r="634" spans="3:4" x14ac:dyDescent="0.35">
      <c r="C634" s="8"/>
      <c r="D634" s="9"/>
    </row>
    <row r="635" spans="3:4" x14ac:dyDescent="0.35">
      <c r="C635" s="8"/>
      <c r="D635" s="9"/>
    </row>
    <row r="636" spans="3:4" x14ac:dyDescent="0.35">
      <c r="C636" s="8"/>
      <c r="D636" s="9"/>
    </row>
    <row r="637" spans="3:4" x14ac:dyDescent="0.35">
      <c r="C637" s="8"/>
      <c r="D637" s="9"/>
    </row>
    <row r="638" spans="3:4" x14ac:dyDescent="0.35">
      <c r="C638" s="8"/>
      <c r="D638" s="9"/>
    </row>
    <row r="639" spans="3:4" x14ac:dyDescent="0.35">
      <c r="C639" s="8"/>
      <c r="D639" s="9"/>
    </row>
    <row r="640" spans="3:4" x14ac:dyDescent="0.35">
      <c r="C640" s="8"/>
      <c r="D640" s="9"/>
    </row>
    <row r="641" spans="3:4" x14ac:dyDescent="0.35">
      <c r="C641" s="8"/>
      <c r="D641" s="9"/>
    </row>
    <row r="642" spans="3:4" x14ac:dyDescent="0.35">
      <c r="C642" s="8"/>
      <c r="D642" s="9"/>
    </row>
    <row r="643" spans="3:4" x14ac:dyDescent="0.35">
      <c r="C643" s="8"/>
      <c r="D643" s="9"/>
    </row>
    <row r="644" spans="3:4" x14ac:dyDescent="0.35">
      <c r="C644" s="8"/>
      <c r="D644" s="9"/>
    </row>
    <row r="645" spans="3:4" x14ac:dyDescent="0.35">
      <c r="C645" s="8"/>
      <c r="D645" s="9"/>
    </row>
    <row r="646" spans="3:4" x14ac:dyDescent="0.35">
      <c r="C646" s="8"/>
      <c r="D646" s="9"/>
    </row>
    <row r="647" spans="3:4" x14ac:dyDescent="0.35">
      <c r="C647" s="8"/>
      <c r="D647" s="9"/>
    </row>
    <row r="648" spans="3:4" x14ac:dyDescent="0.35">
      <c r="C648" s="8"/>
      <c r="D648" s="9"/>
    </row>
    <row r="649" spans="3:4" x14ac:dyDescent="0.35">
      <c r="C649" s="8"/>
      <c r="D649" s="9"/>
    </row>
    <row r="650" spans="3:4" x14ac:dyDescent="0.35">
      <c r="C650" s="8"/>
      <c r="D650" s="9"/>
    </row>
    <row r="651" spans="3:4" x14ac:dyDescent="0.35">
      <c r="C651" s="8"/>
      <c r="D651" s="9"/>
    </row>
    <row r="652" spans="3:4" x14ac:dyDescent="0.35">
      <c r="C652" s="8"/>
      <c r="D652" s="9"/>
    </row>
    <row r="653" spans="3:4" x14ac:dyDescent="0.35">
      <c r="C653" s="8"/>
      <c r="D653" s="9"/>
    </row>
    <row r="654" spans="3:4" x14ac:dyDescent="0.35">
      <c r="C654" s="8"/>
      <c r="D654" s="9"/>
    </row>
    <row r="655" spans="3:4" x14ac:dyDescent="0.35">
      <c r="C655" s="8"/>
      <c r="D655" s="9"/>
    </row>
    <row r="656" spans="3:4" x14ac:dyDescent="0.35">
      <c r="C656" s="8"/>
      <c r="D656" s="9"/>
    </row>
    <row r="657" spans="3:4" x14ac:dyDescent="0.35">
      <c r="C657" s="8"/>
      <c r="D657" s="9"/>
    </row>
    <row r="658" spans="3:4" x14ac:dyDescent="0.35">
      <c r="C658" s="8"/>
      <c r="D658" s="9"/>
    </row>
    <row r="659" spans="3:4" x14ac:dyDescent="0.35">
      <c r="C659" s="8"/>
      <c r="D659" s="9"/>
    </row>
    <row r="660" spans="3:4" x14ac:dyDescent="0.35">
      <c r="C660" s="8"/>
      <c r="D660" s="9"/>
    </row>
    <row r="661" spans="3:4" x14ac:dyDescent="0.35">
      <c r="C661" s="8"/>
      <c r="D661" s="9"/>
    </row>
    <row r="662" spans="3:4" x14ac:dyDescent="0.35">
      <c r="C662" s="8"/>
      <c r="D662" s="9"/>
    </row>
    <row r="663" spans="3:4" x14ac:dyDescent="0.35">
      <c r="C663" s="8"/>
      <c r="D663" s="9"/>
    </row>
    <row r="664" spans="3:4" x14ac:dyDescent="0.35">
      <c r="C664" s="8"/>
      <c r="D664" s="9"/>
    </row>
    <row r="665" spans="3:4" x14ac:dyDescent="0.35">
      <c r="C665" s="8"/>
      <c r="D665" s="9"/>
    </row>
    <row r="666" spans="3:4" x14ac:dyDescent="0.35">
      <c r="C666" s="8"/>
      <c r="D666" s="9"/>
    </row>
    <row r="667" spans="3:4" x14ac:dyDescent="0.35">
      <c r="C667" s="8"/>
      <c r="D667" s="9"/>
    </row>
    <row r="668" spans="3:4" x14ac:dyDescent="0.35">
      <c r="C668" s="8"/>
      <c r="D668" s="9"/>
    </row>
    <row r="669" spans="3:4" x14ac:dyDescent="0.35">
      <c r="C669" s="8"/>
      <c r="D669" s="9"/>
    </row>
    <row r="670" spans="3:4" x14ac:dyDescent="0.35">
      <c r="C670" s="8"/>
      <c r="D670" s="9"/>
    </row>
    <row r="671" spans="3:4" x14ac:dyDescent="0.35">
      <c r="C671" s="8"/>
      <c r="D671" s="9"/>
    </row>
    <row r="672" spans="3:4" x14ac:dyDescent="0.35">
      <c r="C672" s="8"/>
      <c r="D672" s="9"/>
    </row>
    <row r="673" spans="3:4" x14ac:dyDescent="0.35">
      <c r="C673" s="8"/>
      <c r="D673" s="9"/>
    </row>
    <row r="674" spans="3:4" x14ac:dyDescent="0.35">
      <c r="C674" s="8"/>
      <c r="D674" s="9"/>
    </row>
    <row r="675" spans="3:4" x14ac:dyDescent="0.35">
      <c r="C675" s="8"/>
      <c r="D675" s="9"/>
    </row>
    <row r="676" spans="3:4" x14ac:dyDescent="0.35">
      <c r="C676" s="8"/>
      <c r="D676" s="9"/>
    </row>
    <row r="677" spans="3:4" x14ac:dyDescent="0.35">
      <c r="C677" s="8"/>
      <c r="D677" s="9"/>
    </row>
    <row r="678" spans="3:4" x14ac:dyDescent="0.35">
      <c r="C678" s="8"/>
      <c r="D678" s="9"/>
    </row>
    <row r="679" spans="3:4" x14ac:dyDescent="0.35">
      <c r="C679" s="8"/>
      <c r="D679" s="9"/>
    </row>
    <row r="680" spans="3:4" x14ac:dyDescent="0.35">
      <c r="C680" s="8"/>
      <c r="D680" s="9"/>
    </row>
    <row r="681" spans="3:4" x14ac:dyDescent="0.35">
      <c r="C681" s="8"/>
      <c r="D681" s="9"/>
    </row>
    <row r="682" spans="3:4" x14ac:dyDescent="0.35">
      <c r="C682" s="8"/>
      <c r="D682" s="9"/>
    </row>
    <row r="683" spans="3:4" x14ac:dyDescent="0.35">
      <c r="C683" s="8"/>
      <c r="D683" s="9"/>
    </row>
    <row r="684" spans="3:4" x14ac:dyDescent="0.35">
      <c r="C684" s="8"/>
      <c r="D684" s="9"/>
    </row>
    <row r="685" spans="3:4" x14ac:dyDescent="0.35">
      <c r="C685" s="8"/>
      <c r="D685" s="9"/>
    </row>
    <row r="686" spans="3:4" x14ac:dyDescent="0.35">
      <c r="C686" s="8"/>
      <c r="D686" s="9"/>
    </row>
    <row r="687" spans="3:4" x14ac:dyDescent="0.35">
      <c r="C687" s="8"/>
      <c r="D687" s="9"/>
    </row>
    <row r="688" spans="3:4" x14ac:dyDescent="0.35">
      <c r="C688" s="8"/>
      <c r="D688" s="9"/>
    </row>
    <row r="689" spans="3:4" x14ac:dyDescent="0.35">
      <c r="C689" s="8"/>
      <c r="D689" s="9"/>
    </row>
    <row r="690" spans="3:4" x14ac:dyDescent="0.35">
      <c r="C690" s="8"/>
      <c r="D690" s="9"/>
    </row>
    <row r="691" spans="3:4" x14ac:dyDescent="0.35">
      <c r="C691" s="8"/>
      <c r="D691" s="9"/>
    </row>
    <row r="692" spans="3:4" x14ac:dyDescent="0.35">
      <c r="C692" s="8"/>
      <c r="D692" s="9"/>
    </row>
    <row r="693" spans="3:4" x14ac:dyDescent="0.35">
      <c r="C693" s="8"/>
      <c r="D693" s="9"/>
    </row>
    <row r="694" spans="3:4" x14ac:dyDescent="0.35">
      <c r="C694" s="8"/>
      <c r="D694" s="9"/>
    </row>
    <row r="695" spans="3:4" x14ac:dyDescent="0.35">
      <c r="C695" s="8"/>
      <c r="D695" s="9"/>
    </row>
    <row r="696" spans="3:4" x14ac:dyDescent="0.35">
      <c r="C696" s="8"/>
      <c r="D696" s="9"/>
    </row>
    <row r="697" spans="3:4" x14ac:dyDescent="0.35">
      <c r="C697" s="8"/>
      <c r="D697" s="9"/>
    </row>
    <row r="698" spans="3:4" x14ac:dyDescent="0.35">
      <c r="C698" s="8"/>
      <c r="D698" s="9"/>
    </row>
    <row r="699" spans="3:4" x14ac:dyDescent="0.35">
      <c r="C699" s="8"/>
      <c r="D699" s="9"/>
    </row>
    <row r="700" spans="3:4" x14ac:dyDescent="0.35">
      <c r="C700" s="8"/>
      <c r="D700" s="9"/>
    </row>
    <row r="701" spans="3:4" x14ac:dyDescent="0.35">
      <c r="C701" s="8"/>
      <c r="D701" s="9"/>
    </row>
    <row r="702" spans="3:4" x14ac:dyDescent="0.35">
      <c r="C702" s="8"/>
      <c r="D702" s="9"/>
    </row>
    <row r="703" spans="3:4" x14ac:dyDescent="0.35">
      <c r="C703" s="8"/>
      <c r="D703" s="9"/>
    </row>
    <row r="704" spans="3:4" x14ac:dyDescent="0.35">
      <c r="C704" s="8"/>
      <c r="D704" s="9"/>
    </row>
    <row r="705" spans="3:4" x14ac:dyDescent="0.35">
      <c r="C705" s="8"/>
      <c r="D705" s="9"/>
    </row>
    <row r="706" spans="3:4" x14ac:dyDescent="0.35">
      <c r="C706" s="8"/>
      <c r="D706" s="9"/>
    </row>
    <row r="707" spans="3:4" x14ac:dyDescent="0.35">
      <c r="C707" s="8"/>
      <c r="D707" s="9"/>
    </row>
    <row r="708" spans="3:4" x14ac:dyDescent="0.35">
      <c r="C708" s="8"/>
      <c r="D708" s="9"/>
    </row>
    <row r="709" spans="3:4" x14ac:dyDescent="0.35">
      <c r="C709" s="8"/>
      <c r="D709" s="9"/>
    </row>
    <row r="710" spans="3:4" x14ac:dyDescent="0.35">
      <c r="C710" s="8"/>
      <c r="D710" s="9"/>
    </row>
    <row r="711" spans="3:4" x14ac:dyDescent="0.35">
      <c r="C711" s="8"/>
      <c r="D711" s="9"/>
    </row>
    <row r="712" spans="3:4" x14ac:dyDescent="0.35">
      <c r="C712" s="8"/>
      <c r="D712" s="9"/>
    </row>
    <row r="713" spans="3:4" x14ac:dyDescent="0.35">
      <c r="C713" s="8"/>
      <c r="D713" s="9"/>
    </row>
    <row r="714" spans="3:4" x14ac:dyDescent="0.35">
      <c r="C714" s="8"/>
      <c r="D714" s="9"/>
    </row>
    <row r="715" spans="3:4" x14ac:dyDescent="0.35">
      <c r="C715" s="8"/>
      <c r="D715" s="9"/>
    </row>
    <row r="716" spans="3:4" x14ac:dyDescent="0.35">
      <c r="C716" s="8"/>
      <c r="D716" s="9"/>
    </row>
    <row r="717" spans="3:4" x14ac:dyDescent="0.35">
      <c r="C717" s="8"/>
      <c r="D717" s="9"/>
    </row>
    <row r="718" spans="3:4" x14ac:dyDescent="0.35">
      <c r="C718" s="8"/>
      <c r="D718" s="9"/>
    </row>
    <row r="719" spans="3:4" x14ac:dyDescent="0.35">
      <c r="C719" s="8"/>
      <c r="D719" s="9"/>
    </row>
    <row r="720" spans="3:4" x14ac:dyDescent="0.35">
      <c r="C720" s="8"/>
      <c r="D720" s="9"/>
    </row>
    <row r="721" spans="3:4" x14ac:dyDescent="0.35">
      <c r="C721" s="8"/>
      <c r="D721" s="9"/>
    </row>
    <row r="722" spans="3:4" x14ac:dyDescent="0.35">
      <c r="C722" s="8"/>
      <c r="D722" s="9"/>
    </row>
    <row r="723" spans="3:4" x14ac:dyDescent="0.35">
      <c r="C723" s="8"/>
      <c r="D723" s="9"/>
    </row>
    <row r="724" spans="3:4" x14ac:dyDescent="0.35">
      <c r="C724" s="8"/>
      <c r="D724" s="9"/>
    </row>
    <row r="725" spans="3:4" x14ac:dyDescent="0.35">
      <c r="C725" s="8"/>
      <c r="D725" s="9"/>
    </row>
    <row r="726" spans="3:4" x14ac:dyDescent="0.35">
      <c r="C726" s="8"/>
      <c r="D726" s="9"/>
    </row>
    <row r="727" spans="3:4" x14ac:dyDescent="0.35">
      <c r="C727" s="8"/>
      <c r="D727" s="9"/>
    </row>
    <row r="728" spans="3:4" x14ac:dyDescent="0.35">
      <c r="C728" s="8"/>
      <c r="D728" s="9"/>
    </row>
    <row r="729" spans="3:4" x14ac:dyDescent="0.35">
      <c r="C729" s="8"/>
      <c r="D729" s="9"/>
    </row>
    <row r="730" spans="3:4" x14ac:dyDescent="0.35">
      <c r="C730" s="8"/>
      <c r="D730" s="9"/>
    </row>
    <row r="731" spans="3:4" x14ac:dyDescent="0.35">
      <c r="C731" s="8"/>
      <c r="D731" s="9"/>
    </row>
    <row r="732" spans="3:4" x14ac:dyDescent="0.35">
      <c r="C732" s="8"/>
      <c r="D732" s="9"/>
    </row>
    <row r="733" spans="3:4" x14ac:dyDescent="0.35">
      <c r="C733" s="8"/>
      <c r="D733" s="9"/>
    </row>
    <row r="734" spans="3:4" x14ac:dyDescent="0.35">
      <c r="C734" s="8"/>
      <c r="D734" s="9"/>
    </row>
    <row r="735" spans="3:4" x14ac:dyDescent="0.35">
      <c r="C735" s="8"/>
      <c r="D735" s="9"/>
    </row>
    <row r="736" spans="3:4" x14ac:dyDescent="0.35">
      <c r="C736" s="8"/>
      <c r="D736" s="9"/>
    </row>
    <row r="737" spans="3:4" x14ac:dyDescent="0.35">
      <c r="C737" s="8"/>
      <c r="D737" s="9"/>
    </row>
    <row r="738" spans="3:4" x14ac:dyDescent="0.35">
      <c r="C738" s="8"/>
      <c r="D738" s="9"/>
    </row>
    <row r="739" spans="3:4" x14ac:dyDescent="0.35">
      <c r="C739" s="8"/>
      <c r="D739" s="9"/>
    </row>
    <row r="740" spans="3:4" x14ac:dyDescent="0.35">
      <c r="C740" s="8"/>
      <c r="D740" s="9"/>
    </row>
    <row r="741" spans="3:4" x14ac:dyDescent="0.35">
      <c r="C741" s="8"/>
      <c r="D741" s="9"/>
    </row>
    <row r="742" spans="3:4" x14ac:dyDescent="0.35">
      <c r="C742" s="8"/>
      <c r="D742" s="9"/>
    </row>
    <row r="743" spans="3:4" x14ac:dyDescent="0.35">
      <c r="C743" s="8"/>
      <c r="D743" s="9"/>
    </row>
    <row r="744" spans="3:4" x14ac:dyDescent="0.35">
      <c r="C744" s="8"/>
      <c r="D744" s="9"/>
    </row>
    <row r="745" spans="3:4" x14ac:dyDescent="0.35">
      <c r="C745" s="8"/>
      <c r="D745" s="9"/>
    </row>
    <row r="746" spans="3:4" x14ac:dyDescent="0.35">
      <c r="C746" s="8"/>
      <c r="D746" s="9"/>
    </row>
    <row r="747" spans="3:4" x14ac:dyDescent="0.35">
      <c r="C747" s="8"/>
      <c r="D747" s="9"/>
    </row>
    <row r="748" spans="3:4" x14ac:dyDescent="0.35">
      <c r="C748" s="8"/>
      <c r="D748" s="9"/>
    </row>
    <row r="749" spans="3:4" x14ac:dyDescent="0.35">
      <c r="C749" s="8"/>
      <c r="D749" s="9"/>
    </row>
    <row r="750" spans="3:4" x14ac:dyDescent="0.35">
      <c r="C750" s="8"/>
      <c r="D750" s="9"/>
    </row>
    <row r="751" spans="3:4" x14ac:dyDescent="0.35">
      <c r="C751" s="8"/>
      <c r="D751" s="9"/>
    </row>
    <row r="752" spans="3:4" x14ac:dyDescent="0.35">
      <c r="C752" s="8"/>
      <c r="D752" s="9"/>
    </row>
    <row r="753" spans="3:4" x14ac:dyDescent="0.35">
      <c r="C753" s="8"/>
      <c r="D753" s="9"/>
    </row>
    <row r="754" spans="3:4" x14ac:dyDescent="0.35">
      <c r="C754" s="8"/>
      <c r="D754" s="9"/>
    </row>
    <row r="755" spans="3:4" x14ac:dyDescent="0.35">
      <c r="C755" s="8"/>
      <c r="D755" s="9"/>
    </row>
    <row r="756" spans="3:4" x14ac:dyDescent="0.35">
      <c r="C756" s="8"/>
      <c r="D756" s="9"/>
    </row>
    <row r="757" spans="3:4" x14ac:dyDescent="0.35">
      <c r="C757" s="8"/>
      <c r="D757" s="9"/>
    </row>
    <row r="758" spans="3:4" x14ac:dyDescent="0.35">
      <c r="C758" s="8"/>
      <c r="D758" s="9"/>
    </row>
    <row r="759" spans="3:4" x14ac:dyDescent="0.35">
      <c r="C759" s="8"/>
      <c r="D759" s="9"/>
    </row>
    <row r="760" spans="3:4" x14ac:dyDescent="0.35">
      <c r="C760" s="8"/>
      <c r="D760" s="9"/>
    </row>
    <row r="761" spans="3:4" x14ac:dyDescent="0.35">
      <c r="C761" s="8"/>
      <c r="D761" s="9"/>
    </row>
    <row r="762" spans="3:4" x14ac:dyDescent="0.35">
      <c r="C762" s="8"/>
      <c r="D762" s="9"/>
    </row>
    <row r="763" spans="3:4" x14ac:dyDescent="0.35">
      <c r="C763" s="8"/>
      <c r="D763" s="9"/>
    </row>
    <row r="764" spans="3:4" x14ac:dyDescent="0.35">
      <c r="C764" s="8"/>
      <c r="D764" s="9"/>
    </row>
    <row r="765" spans="3:4" x14ac:dyDescent="0.35">
      <c r="C765" s="8"/>
      <c r="D765" s="9"/>
    </row>
    <row r="766" spans="3:4" x14ac:dyDescent="0.35">
      <c r="C766" s="8"/>
      <c r="D766" s="9"/>
    </row>
    <row r="767" spans="3:4" x14ac:dyDescent="0.35">
      <c r="C767" s="8"/>
      <c r="D767" s="9"/>
    </row>
    <row r="768" spans="3:4" x14ac:dyDescent="0.35">
      <c r="C768" s="8"/>
      <c r="D768" s="9"/>
    </row>
    <row r="769" spans="3:4" x14ac:dyDescent="0.35">
      <c r="C769" s="8"/>
      <c r="D769" s="9"/>
    </row>
    <row r="770" spans="3:4" x14ac:dyDescent="0.35">
      <c r="C770" s="8"/>
      <c r="D770" s="9"/>
    </row>
    <row r="771" spans="3:4" x14ac:dyDescent="0.35">
      <c r="C771" s="8"/>
      <c r="D771" s="9"/>
    </row>
    <row r="772" spans="3:4" x14ac:dyDescent="0.35">
      <c r="C772" s="8"/>
      <c r="D772" s="9"/>
    </row>
    <row r="773" spans="3:4" x14ac:dyDescent="0.35">
      <c r="C773" s="8"/>
      <c r="D773" s="9"/>
    </row>
    <row r="774" spans="3:4" x14ac:dyDescent="0.35">
      <c r="C774" s="8"/>
      <c r="D774" s="9"/>
    </row>
    <row r="775" spans="3:4" x14ac:dyDescent="0.35">
      <c r="C775" s="8"/>
      <c r="D775" s="9"/>
    </row>
    <row r="776" spans="3:4" x14ac:dyDescent="0.35">
      <c r="C776" s="8"/>
      <c r="D776" s="9"/>
    </row>
    <row r="777" spans="3:4" x14ac:dyDescent="0.35">
      <c r="C777" s="8"/>
      <c r="D777" s="9"/>
    </row>
    <row r="778" spans="3:4" x14ac:dyDescent="0.35">
      <c r="C778" s="8"/>
      <c r="D778" s="9"/>
    </row>
    <row r="779" spans="3:4" x14ac:dyDescent="0.35">
      <c r="C779" s="8"/>
      <c r="D779" s="9"/>
    </row>
    <row r="780" spans="3:4" x14ac:dyDescent="0.35">
      <c r="C780" s="8"/>
      <c r="D780" s="9"/>
    </row>
    <row r="781" spans="3:4" x14ac:dyDescent="0.35">
      <c r="C781" s="8"/>
      <c r="D781" s="9"/>
    </row>
    <row r="782" spans="3:4" x14ac:dyDescent="0.35">
      <c r="C782" s="8"/>
      <c r="D782" s="9"/>
    </row>
    <row r="783" spans="3:4" x14ac:dyDescent="0.35">
      <c r="C783" s="8"/>
      <c r="D783" s="9"/>
    </row>
    <row r="784" spans="3:4" x14ac:dyDescent="0.35">
      <c r="C784" s="8"/>
      <c r="D784" s="9"/>
    </row>
    <row r="785" spans="3:4" x14ac:dyDescent="0.35">
      <c r="C785" s="8"/>
      <c r="D785" s="9"/>
    </row>
    <row r="786" spans="3:4" x14ac:dyDescent="0.35">
      <c r="C786" s="8"/>
      <c r="D786" s="9"/>
    </row>
    <row r="787" spans="3:4" x14ac:dyDescent="0.35">
      <c r="C787" s="8"/>
      <c r="D787" s="9"/>
    </row>
    <row r="788" spans="3:4" x14ac:dyDescent="0.35">
      <c r="C788" s="8"/>
      <c r="D788" s="9"/>
    </row>
    <row r="789" spans="3:4" x14ac:dyDescent="0.35">
      <c r="C789" s="8"/>
      <c r="D789" s="9"/>
    </row>
    <row r="790" spans="3:4" x14ac:dyDescent="0.35">
      <c r="C790" s="8"/>
      <c r="D790" s="9"/>
    </row>
    <row r="791" spans="3:4" x14ac:dyDescent="0.35">
      <c r="C791" s="8"/>
      <c r="D791" s="9"/>
    </row>
    <row r="792" spans="3:4" x14ac:dyDescent="0.35">
      <c r="C792" s="8"/>
      <c r="D792" s="9"/>
    </row>
    <row r="793" spans="3:4" x14ac:dyDescent="0.35">
      <c r="C793" s="8"/>
      <c r="D793" s="9"/>
    </row>
    <row r="794" spans="3:4" x14ac:dyDescent="0.35">
      <c r="C794" s="8"/>
      <c r="D794" s="9"/>
    </row>
    <row r="795" spans="3:4" x14ac:dyDescent="0.35">
      <c r="C795" s="8"/>
      <c r="D795" s="9"/>
    </row>
    <row r="796" spans="3:4" x14ac:dyDescent="0.35">
      <c r="C796" s="8"/>
      <c r="D796" s="9"/>
    </row>
    <row r="797" spans="3:4" x14ac:dyDescent="0.35">
      <c r="C797" s="8"/>
      <c r="D797" s="9"/>
    </row>
    <row r="798" spans="3:4" x14ac:dyDescent="0.35">
      <c r="C798" s="8"/>
      <c r="D798" s="9"/>
    </row>
    <row r="799" spans="3:4" x14ac:dyDescent="0.35">
      <c r="C799" s="8"/>
      <c r="D799" s="9"/>
    </row>
    <row r="800" spans="3:4" x14ac:dyDescent="0.35">
      <c r="C800" s="8"/>
      <c r="D800" s="9"/>
    </row>
    <row r="801" spans="3:4" x14ac:dyDescent="0.35">
      <c r="C801" s="8"/>
      <c r="D801" s="9"/>
    </row>
    <row r="802" spans="3:4" x14ac:dyDescent="0.35">
      <c r="C802" s="8"/>
      <c r="D802" s="9"/>
    </row>
    <row r="803" spans="3:4" x14ac:dyDescent="0.35">
      <c r="C803" s="8"/>
      <c r="D803" s="9"/>
    </row>
    <row r="804" spans="3:4" x14ac:dyDescent="0.35">
      <c r="C804" s="8"/>
      <c r="D804" s="9"/>
    </row>
    <row r="805" spans="3:4" x14ac:dyDescent="0.35">
      <c r="C805" s="8"/>
      <c r="D805" s="9"/>
    </row>
    <row r="806" spans="3:4" x14ac:dyDescent="0.35">
      <c r="C806" s="8"/>
      <c r="D806" s="9"/>
    </row>
    <row r="807" spans="3:4" x14ac:dyDescent="0.35">
      <c r="C807" s="8"/>
      <c r="D807" s="9"/>
    </row>
    <row r="808" spans="3:4" x14ac:dyDescent="0.35">
      <c r="C808" s="8"/>
      <c r="D808" s="9"/>
    </row>
    <row r="809" spans="3:4" x14ac:dyDescent="0.35">
      <c r="C809" s="8"/>
      <c r="D809" s="9"/>
    </row>
    <row r="810" spans="3:4" x14ac:dyDescent="0.35">
      <c r="C810" s="8"/>
      <c r="D810" s="9"/>
    </row>
    <row r="811" spans="3:4" x14ac:dyDescent="0.35">
      <c r="C811" s="8"/>
      <c r="D811" s="9"/>
    </row>
    <row r="812" spans="3:4" x14ac:dyDescent="0.35">
      <c r="C812" s="8"/>
      <c r="D812" s="9"/>
    </row>
    <row r="813" spans="3:4" x14ac:dyDescent="0.35">
      <c r="C813" s="8"/>
      <c r="D813" s="9"/>
    </row>
    <row r="814" spans="3:4" x14ac:dyDescent="0.35">
      <c r="C814" s="8"/>
      <c r="D814" s="9"/>
    </row>
    <row r="815" spans="3:4" x14ac:dyDescent="0.35">
      <c r="C815" s="8"/>
      <c r="D815" s="9"/>
    </row>
    <row r="816" spans="3:4" x14ac:dyDescent="0.35">
      <c r="C816" s="8"/>
      <c r="D816" s="9"/>
    </row>
    <row r="817" spans="3:4" x14ac:dyDescent="0.35">
      <c r="C817" s="8"/>
      <c r="D817" s="9"/>
    </row>
    <row r="818" spans="3:4" x14ac:dyDescent="0.35">
      <c r="C818" s="8"/>
      <c r="D818" s="9"/>
    </row>
    <row r="819" spans="3:4" x14ac:dyDescent="0.35">
      <c r="C819" s="8"/>
      <c r="D819" s="9"/>
    </row>
    <row r="820" spans="3:4" x14ac:dyDescent="0.35">
      <c r="C820" s="8"/>
      <c r="D820" s="9"/>
    </row>
    <row r="821" spans="3:4" x14ac:dyDescent="0.35">
      <c r="C821" s="8"/>
      <c r="D821" s="9"/>
    </row>
    <row r="822" spans="3:4" x14ac:dyDescent="0.35">
      <c r="C822" s="8"/>
      <c r="D822" s="9"/>
    </row>
    <row r="823" spans="3:4" x14ac:dyDescent="0.35">
      <c r="C823" s="8"/>
      <c r="D823" s="9"/>
    </row>
    <row r="824" spans="3:4" x14ac:dyDescent="0.35">
      <c r="C824" s="8"/>
      <c r="D824" s="9"/>
    </row>
    <row r="825" spans="3:4" x14ac:dyDescent="0.35">
      <c r="C825" s="8"/>
      <c r="D825" s="9"/>
    </row>
    <row r="826" spans="3:4" x14ac:dyDescent="0.35">
      <c r="C826" s="8"/>
      <c r="D826" s="9"/>
    </row>
    <row r="827" spans="3:4" x14ac:dyDescent="0.35">
      <c r="C827" s="8"/>
      <c r="D827" s="9"/>
    </row>
    <row r="828" spans="3:4" x14ac:dyDescent="0.35">
      <c r="C828" s="8"/>
      <c r="D828" s="9"/>
    </row>
    <row r="829" spans="3:4" x14ac:dyDescent="0.35">
      <c r="C829" s="8"/>
      <c r="D829" s="9"/>
    </row>
    <row r="830" spans="3:4" x14ac:dyDescent="0.35">
      <c r="C830" s="8"/>
      <c r="D830" s="9"/>
    </row>
    <row r="831" spans="3:4" x14ac:dyDescent="0.35">
      <c r="C831" s="8"/>
      <c r="D831" s="9"/>
    </row>
    <row r="832" spans="3:4" x14ac:dyDescent="0.35">
      <c r="C832" s="8"/>
      <c r="D832" s="9"/>
    </row>
    <row r="833" spans="3:4" x14ac:dyDescent="0.35">
      <c r="C833" s="8"/>
      <c r="D833" s="9"/>
    </row>
    <row r="834" spans="3:4" x14ac:dyDescent="0.35">
      <c r="C834" s="8"/>
      <c r="D834" s="9"/>
    </row>
    <row r="835" spans="3:4" x14ac:dyDescent="0.35">
      <c r="C835" s="8"/>
      <c r="D835" s="9"/>
    </row>
    <row r="836" spans="3:4" x14ac:dyDescent="0.35">
      <c r="C836" s="8"/>
      <c r="D836" s="9"/>
    </row>
    <row r="837" spans="3:4" x14ac:dyDescent="0.35">
      <c r="C837" s="8"/>
      <c r="D837" s="9"/>
    </row>
    <row r="838" spans="3:4" x14ac:dyDescent="0.35">
      <c r="C838" s="8"/>
      <c r="D838" s="9"/>
    </row>
    <row r="839" spans="3:4" x14ac:dyDescent="0.35">
      <c r="C839" s="8"/>
      <c r="D839" s="9"/>
    </row>
    <row r="840" spans="3:4" x14ac:dyDescent="0.35">
      <c r="C840" s="8"/>
      <c r="D840" s="9"/>
    </row>
    <row r="841" spans="3:4" x14ac:dyDescent="0.35">
      <c r="C841" s="8"/>
      <c r="D841" s="9"/>
    </row>
    <row r="842" spans="3:4" x14ac:dyDescent="0.35">
      <c r="C842" s="8"/>
      <c r="D842" s="9"/>
    </row>
    <row r="843" spans="3:4" x14ac:dyDescent="0.35">
      <c r="C843" s="8"/>
      <c r="D843" s="9"/>
    </row>
    <row r="844" spans="3:4" x14ac:dyDescent="0.35">
      <c r="C844" s="8"/>
      <c r="D844" s="9"/>
    </row>
    <row r="845" spans="3:4" x14ac:dyDescent="0.35">
      <c r="C845" s="8"/>
      <c r="D845" s="9"/>
    </row>
    <row r="846" spans="3:4" x14ac:dyDescent="0.35">
      <c r="C846" s="8"/>
      <c r="D846" s="9"/>
    </row>
    <row r="847" spans="3:4" x14ac:dyDescent="0.35">
      <c r="C847" s="8"/>
      <c r="D847" s="9"/>
    </row>
    <row r="848" spans="3:4" x14ac:dyDescent="0.35">
      <c r="C848" s="8"/>
      <c r="D848" s="9"/>
    </row>
    <row r="849" spans="3:4" x14ac:dyDescent="0.35">
      <c r="C849" s="8"/>
      <c r="D849" s="9"/>
    </row>
    <row r="850" spans="3:4" x14ac:dyDescent="0.35">
      <c r="C850" s="8"/>
      <c r="D850" s="9"/>
    </row>
    <row r="851" spans="3:4" x14ac:dyDescent="0.35">
      <c r="C851" s="8"/>
      <c r="D851" s="9"/>
    </row>
    <row r="852" spans="3:4" x14ac:dyDescent="0.35">
      <c r="C852" s="8"/>
      <c r="D852" s="9"/>
    </row>
    <row r="853" spans="3:4" x14ac:dyDescent="0.35">
      <c r="C853" s="8"/>
      <c r="D853" s="9"/>
    </row>
    <row r="854" spans="3:4" x14ac:dyDescent="0.35">
      <c r="C854" s="8"/>
      <c r="D854" s="9"/>
    </row>
    <row r="855" spans="3:4" x14ac:dyDescent="0.35">
      <c r="C855" s="8"/>
      <c r="D855" s="9"/>
    </row>
    <row r="856" spans="3:4" x14ac:dyDescent="0.35">
      <c r="C856" s="8"/>
      <c r="D856" s="9"/>
    </row>
    <row r="857" spans="3:4" x14ac:dyDescent="0.35">
      <c r="C857" s="8"/>
      <c r="D857" s="9"/>
    </row>
    <row r="858" spans="3:4" x14ac:dyDescent="0.35">
      <c r="C858" s="8"/>
      <c r="D858" s="9"/>
    </row>
    <row r="859" spans="3:4" x14ac:dyDescent="0.35">
      <c r="C859" s="8"/>
      <c r="D859" s="9"/>
    </row>
    <row r="860" spans="3:4" x14ac:dyDescent="0.35">
      <c r="C860" s="8"/>
      <c r="D860" s="9"/>
    </row>
    <row r="861" spans="3:4" x14ac:dyDescent="0.35">
      <c r="C861" s="8"/>
      <c r="D861" s="9"/>
    </row>
    <row r="862" spans="3:4" x14ac:dyDescent="0.35">
      <c r="C862" s="8"/>
      <c r="D862" s="9"/>
    </row>
    <row r="863" spans="3:4" x14ac:dyDescent="0.35">
      <c r="C863" s="8"/>
      <c r="D863" s="9"/>
    </row>
    <row r="864" spans="3:4" x14ac:dyDescent="0.35">
      <c r="C864" s="8"/>
      <c r="D864" s="9"/>
    </row>
    <row r="865" spans="3:4" x14ac:dyDescent="0.35">
      <c r="C865" s="8"/>
      <c r="D865" s="9"/>
    </row>
    <row r="866" spans="3:4" x14ac:dyDescent="0.35">
      <c r="C866" s="8"/>
      <c r="D866" s="9"/>
    </row>
    <row r="867" spans="3:4" x14ac:dyDescent="0.35">
      <c r="C867" s="8"/>
      <c r="D867" s="9"/>
    </row>
    <row r="868" spans="3:4" x14ac:dyDescent="0.35">
      <c r="C868" s="8"/>
      <c r="D868" s="9"/>
    </row>
    <row r="869" spans="3:4" x14ac:dyDescent="0.35">
      <c r="C869" s="8"/>
      <c r="D869" s="9"/>
    </row>
    <row r="870" spans="3:4" x14ac:dyDescent="0.35">
      <c r="C870" s="8"/>
      <c r="D870" s="9"/>
    </row>
    <row r="871" spans="3:4" x14ac:dyDescent="0.35">
      <c r="C871" s="8"/>
      <c r="D871" s="9"/>
    </row>
    <row r="872" spans="3:4" x14ac:dyDescent="0.35">
      <c r="C872" s="8"/>
      <c r="D872" s="9"/>
    </row>
    <row r="873" spans="3:4" x14ac:dyDescent="0.35">
      <c r="C873" s="8"/>
      <c r="D873" s="9"/>
    </row>
    <row r="874" spans="3:4" x14ac:dyDescent="0.35">
      <c r="C874" s="8"/>
      <c r="D874" s="9"/>
    </row>
    <row r="875" spans="3:4" x14ac:dyDescent="0.35">
      <c r="C875" s="8"/>
      <c r="D875" s="9"/>
    </row>
    <row r="876" spans="3:4" x14ac:dyDescent="0.35">
      <c r="C876" s="8"/>
      <c r="D876" s="9"/>
    </row>
    <row r="877" spans="3:4" x14ac:dyDescent="0.35">
      <c r="C877" s="8"/>
      <c r="D877" s="9"/>
    </row>
    <row r="878" spans="3:4" x14ac:dyDescent="0.35">
      <c r="C878" s="8"/>
      <c r="D878" s="9"/>
    </row>
    <row r="879" spans="3:4" x14ac:dyDescent="0.35">
      <c r="C879" s="8"/>
      <c r="D879" s="9"/>
    </row>
    <row r="880" spans="3:4" x14ac:dyDescent="0.35">
      <c r="C880" s="8"/>
      <c r="D880" s="9"/>
    </row>
    <row r="881" spans="3:4" x14ac:dyDescent="0.35">
      <c r="C881" s="8"/>
      <c r="D881" s="9"/>
    </row>
    <row r="882" spans="3:4" x14ac:dyDescent="0.35">
      <c r="C882" s="8"/>
      <c r="D882" s="9"/>
    </row>
    <row r="883" spans="3:4" x14ac:dyDescent="0.35">
      <c r="C883" s="8"/>
      <c r="D883" s="9"/>
    </row>
    <row r="884" spans="3:4" x14ac:dyDescent="0.35">
      <c r="C884" s="8"/>
      <c r="D884" s="9"/>
    </row>
    <row r="885" spans="3:4" x14ac:dyDescent="0.35">
      <c r="C885" s="8"/>
      <c r="D885" s="9"/>
    </row>
    <row r="886" spans="3:4" x14ac:dyDescent="0.35">
      <c r="C886" s="8"/>
      <c r="D886" s="9"/>
    </row>
    <row r="887" spans="3:4" x14ac:dyDescent="0.35">
      <c r="C887" s="8"/>
      <c r="D887" s="9"/>
    </row>
    <row r="888" spans="3:4" x14ac:dyDescent="0.35">
      <c r="C888" s="8"/>
      <c r="D888" s="9"/>
    </row>
    <row r="889" spans="3:4" x14ac:dyDescent="0.35">
      <c r="C889" s="8"/>
      <c r="D889" s="9"/>
    </row>
    <row r="890" spans="3:4" x14ac:dyDescent="0.35">
      <c r="C890" s="8"/>
      <c r="D890" s="9"/>
    </row>
    <row r="891" spans="3:4" x14ac:dyDescent="0.35">
      <c r="C891" s="8"/>
      <c r="D891" s="9"/>
    </row>
    <row r="892" spans="3:4" x14ac:dyDescent="0.35">
      <c r="C892" s="8"/>
      <c r="D892" s="9"/>
    </row>
    <row r="893" spans="3:4" x14ac:dyDescent="0.35">
      <c r="C893" s="8"/>
      <c r="D893" s="9"/>
    </row>
    <row r="894" spans="3:4" x14ac:dyDescent="0.35">
      <c r="C894" s="8"/>
      <c r="D894" s="9"/>
    </row>
    <row r="895" spans="3:4" x14ac:dyDescent="0.35">
      <c r="C895" s="8"/>
      <c r="D895" s="9"/>
    </row>
    <row r="896" spans="3:4" x14ac:dyDescent="0.35">
      <c r="C896" s="8"/>
      <c r="D896" s="9"/>
    </row>
    <row r="897" spans="3:4" x14ac:dyDescent="0.35">
      <c r="C897" s="8"/>
      <c r="D897" s="9"/>
    </row>
    <row r="898" spans="3:4" x14ac:dyDescent="0.35">
      <c r="C898" s="8"/>
      <c r="D898" s="9"/>
    </row>
    <row r="899" spans="3:4" x14ac:dyDescent="0.35">
      <c r="C899" s="8"/>
      <c r="D899" s="9"/>
    </row>
    <row r="900" spans="3:4" x14ac:dyDescent="0.35">
      <c r="C900" s="8"/>
      <c r="D900" s="9"/>
    </row>
    <row r="901" spans="3:4" x14ac:dyDescent="0.35">
      <c r="C901" s="8"/>
      <c r="D901" s="9"/>
    </row>
    <row r="902" spans="3:4" x14ac:dyDescent="0.35">
      <c r="C902" s="8"/>
      <c r="D902" s="9"/>
    </row>
    <row r="903" spans="3:4" x14ac:dyDescent="0.35">
      <c r="C903" s="8"/>
      <c r="D903" s="9"/>
    </row>
    <row r="904" spans="3:4" x14ac:dyDescent="0.35">
      <c r="C904" s="8"/>
      <c r="D904" s="9"/>
    </row>
    <row r="905" spans="3:4" x14ac:dyDescent="0.35">
      <c r="C905" s="8"/>
      <c r="D905" s="9"/>
    </row>
    <row r="906" spans="3:4" x14ac:dyDescent="0.35">
      <c r="C906" s="8"/>
      <c r="D906" s="9"/>
    </row>
    <row r="907" spans="3:4" x14ac:dyDescent="0.35">
      <c r="C907" s="8"/>
      <c r="D907" s="9"/>
    </row>
    <row r="908" spans="3:4" x14ac:dyDescent="0.35">
      <c r="C908" s="8"/>
      <c r="D908" s="9"/>
    </row>
    <row r="909" spans="3:4" x14ac:dyDescent="0.35">
      <c r="C909" s="8"/>
      <c r="D909" s="9"/>
    </row>
    <row r="910" spans="3:4" x14ac:dyDescent="0.35">
      <c r="C910" s="8"/>
      <c r="D910" s="9"/>
    </row>
    <row r="911" spans="3:4" x14ac:dyDescent="0.35">
      <c r="C911" s="8"/>
      <c r="D911" s="9"/>
    </row>
    <row r="912" spans="3:4" x14ac:dyDescent="0.35">
      <c r="C912" s="8"/>
      <c r="D912" s="9"/>
    </row>
    <row r="913" spans="3:4" x14ac:dyDescent="0.35">
      <c r="C913" s="8"/>
      <c r="D913" s="9"/>
    </row>
    <row r="914" spans="3:4" x14ac:dyDescent="0.35">
      <c r="C914" s="8"/>
      <c r="D914" s="9"/>
    </row>
    <row r="915" spans="3:4" x14ac:dyDescent="0.35">
      <c r="C915" s="8"/>
      <c r="D915" s="9"/>
    </row>
    <row r="916" spans="3:4" x14ac:dyDescent="0.35">
      <c r="C916" s="8"/>
      <c r="D916" s="9"/>
    </row>
    <row r="917" spans="3:4" x14ac:dyDescent="0.35">
      <c r="C917" s="8"/>
      <c r="D917" s="9"/>
    </row>
    <row r="918" spans="3:4" x14ac:dyDescent="0.35">
      <c r="C918" s="8"/>
      <c r="D918" s="9"/>
    </row>
    <row r="919" spans="3:4" x14ac:dyDescent="0.35">
      <c r="C919" s="8"/>
      <c r="D919" s="9"/>
    </row>
    <row r="920" spans="3:4" x14ac:dyDescent="0.35">
      <c r="C920" s="8"/>
      <c r="D920" s="9"/>
    </row>
    <row r="921" spans="3:4" x14ac:dyDescent="0.35">
      <c r="C921" s="8"/>
      <c r="D921" s="9"/>
    </row>
    <row r="922" spans="3:4" x14ac:dyDescent="0.35">
      <c r="C922" s="8"/>
      <c r="D922" s="9"/>
    </row>
    <row r="923" spans="3:4" x14ac:dyDescent="0.35">
      <c r="C923" s="8"/>
      <c r="D923" s="9"/>
    </row>
    <row r="924" spans="3:4" x14ac:dyDescent="0.35">
      <c r="C924" s="8"/>
      <c r="D924" s="9"/>
    </row>
    <row r="925" spans="3:4" x14ac:dyDescent="0.35">
      <c r="C925" s="8"/>
      <c r="D925" s="9"/>
    </row>
    <row r="926" spans="3:4" x14ac:dyDescent="0.35">
      <c r="C926" s="8"/>
      <c r="D926" s="9"/>
    </row>
    <row r="927" spans="3:4" x14ac:dyDescent="0.35">
      <c r="C927" s="8"/>
      <c r="D927" s="9"/>
    </row>
    <row r="928" spans="3:4" x14ac:dyDescent="0.35">
      <c r="C928" s="8"/>
      <c r="D928" s="9"/>
    </row>
  </sheetData>
  <pageMargins left="0.7" right="0.7" top="0.78740157499999996" bottom="0.78740157499999996" header="0.3" footer="0.3"/>
  <pageSetup paperSize="9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3EFF4F-45D8-4372-B13D-219BF2F9FE92}">
  <dimension ref="A1:I46"/>
  <sheetViews>
    <sheetView tabSelected="1" topLeftCell="A50" workbookViewId="0">
      <selection activeCell="H56" sqref="H56"/>
    </sheetView>
  </sheetViews>
  <sheetFormatPr baseColWidth="10" defaultRowHeight="14.5" x14ac:dyDescent="0.35"/>
  <sheetData>
    <row r="1" spans="1:9" x14ac:dyDescent="0.35">
      <c r="B1" t="s">
        <v>47</v>
      </c>
      <c r="C1" t="s">
        <v>47</v>
      </c>
      <c r="D1" t="s">
        <v>20</v>
      </c>
      <c r="E1">
        <f>SLOPE(D4:D46,E4:E46)</f>
        <v>-1.2537674818637352</v>
      </c>
      <c r="F1" t="s">
        <v>18</v>
      </c>
      <c r="G1">
        <f>INTERCEPT(D4:D46,E4:E46)</f>
        <v>1.5906626280756864</v>
      </c>
      <c r="H1" t="s">
        <v>24</v>
      </c>
      <c r="I1">
        <f>RSQ(D4:D46,E4:E46)</f>
        <v>0.2145618181733617</v>
      </c>
    </row>
    <row r="2" spans="1:9" x14ac:dyDescent="0.35">
      <c r="B2" t="s">
        <v>45</v>
      </c>
      <c r="C2" t="s">
        <v>48</v>
      </c>
      <c r="D2" t="s">
        <v>45</v>
      </c>
      <c r="E2" t="s">
        <v>46</v>
      </c>
      <c r="F2" t="s">
        <v>49</v>
      </c>
    </row>
    <row r="3" spans="1:9" x14ac:dyDescent="0.35">
      <c r="A3">
        <v>1980</v>
      </c>
      <c r="B3">
        <v>1.3</v>
      </c>
      <c r="C3">
        <v>3.4</v>
      </c>
      <c r="D3">
        <v>1.3</v>
      </c>
      <c r="F3" t="s">
        <v>50</v>
      </c>
    </row>
    <row r="4" spans="1:9" x14ac:dyDescent="0.35">
      <c r="A4">
        <v>1981</v>
      </c>
      <c r="B4">
        <v>0.1</v>
      </c>
      <c r="C4">
        <v>4.8</v>
      </c>
      <c r="D4">
        <v>0.1</v>
      </c>
      <c r="E4">
        <f>C4-C3</f>
        <v>1.4</v>
      </c>
      <c r="F4" t="s">
        <v>51</v>
      </c>
    </row>
    <row r="5" spans="1:9" x14ac:dyDescent="0.35">
      <c r="A5">
        <v>1982</v>
      </c>
      <c r="B5">
        <v>-0.8</v>
      </c>
      <c r="C5">
        <v>6.7</v>
      </c>
      <c r="D5">
        <v>-0.8</v>
      </c>
      <c r="E5">
        <f t="shared" ref="E5:E46" si="0">C5-C4</f>
        <v>1.9000000000000004</v>
      </c>
      <c r="F5" t="s">
        <v>52</v>
      </c>
    </row>
    <row r="6" spans="1:9" x14ac:dyDescent="0.35">
      <c r="A6">
        <v>1983</v>
      </c>
      <c r="B6">
        <v>1.6</v>
      </c>
      <c r="C6">
        <v>8.1</v>
      </c>
      <c r="D6">
        <v>1.6</v>
      </c>
      <c r="E6">
        <f t="shared" si="0"/>
        <v>1.3999999999999995</v>
      </c>
      <c r="F6" t="s">
        <v>53</v>
      </c>
    </row>
    <row r="7" spans="1:9" x14ac:dyDescent="0.35">
      <c r="A7">
        <v>1984</v>
      </c>
      <c r="B7">
        <v>2.8</v>
      </c>
      <c r="C7">
        <v>8.1</v>
      </c>
      <c r="D7">
        <v>2.8</v>
      </c>
      <c r="E7">
        <f t="shared" si="0"/>
        <v>0</v>
      </c>
    </row>
    <row r="8" spans="1:9" x14ac:dyDescent="0.35">
      <c r="A8">
        <v>1985</v>
      </c>
      <c r="B8">
        <v>2.2000000000000002</v>
      </c>
      <c r="C8">
        <v>8.1</v>
      </c>
      <c r="D8">
        <v>2.2000000000000002</v>
      </c>
      <c r="E8">
        <f t="shared" si="0"/>
        <v>0</v>
      </c>
    </row>
    <row r="9" spans="1:9" x14ac:dyDescent="0.35">
      <c r="A9">
        <v>1986</v>
      </c>
      <c r="B9">
        <v>2.4</v>
      </c>
      <c r="C9">
        <v>7.8</v>
      </c>
      <c r="D9">
        <v>2.4</v>
      </c>
      <c r="E9">
        <f t="shared" si="0"/>
        <v>-0.29999999999999982</v>
      </c>
    </row>
    <row r="10" spans="1:9" x14ac:dyDescent="0.35">
      <c r="A10">
        <v>1987</v>
      </c>
      <c r="B10">
        <v>1.5</v>
      </c>
      <c r="C10">
        <v>7.8</v>
      </c>
      <c r="D10">
        <v>1.5</v>
      </c>
      <c r="E10">
        <f t="shared" si="0"/>
        <v>0</v>
      </c>
    </row>
    <row r="11" spans="1:9" x14ac:dyDescent="0.35">
      <c r="A11">
        <v>1988</v>
      </c>
      <c r="B11">
        <v>3.7</v>
      </c>
      <c r="C11">
        <v>7.7</v>
      </c>
      <c r="D11">
        <v>3.7</v>
      </c>
      <c r="E11">
        <f t="shared" si="0"/>
        <v>-9.9999999999999645E-2</v>
      </c>
    </row>
    <row r="12" spans="1:9" x14ac:dyDescent="0.35">
      <c r="A12">
        <v>1989</v>
      </c>
      <c r="B12">
        <v>3.9</v>
      </c>
      <c r="C12">
        <v>6.8</v>
      </c>
      <c r="D12">
        <v>3.9</v>
      </c>
      <c r="E12">
        <f t="shared" si="0"/>
        <v>-0.90000000000000036</v>
      </c>
    </row>
    <row r="13" spans="1:9" x14ac:dyDescent="0.35">
      <c r="A13">
        <v>1990</v>
      </c>
      <c r="B13">
        <v>5.7</v>
      </c>
      <c r="C13">
        <v>6.2</v>
      </c>
      <c r="D13">
        <v>5.7</v>
      </c>
      <c r="E13">
        <f t="shared" si="0"/>
        <v>-0.59999999999999964</v>
      </c>
    </row>
    <row r="14" spans="1:9" x14ac:dyDescent="0.35">
      <c r="A14">
        <v>1991</v>
      </c>
      <c r="B14">
        <v>5</v>
      </c>
      <c r="C14">
        <v>5.5</v>
      </c>
      <c r="D14">
        <v>5</v>
      </c>
      <c r="E14">
        <f t="shared" si="0"/>
        <v>-0.70000000000000018</v>
      </c>
    </row>
    <row r="15" spans="1:9" x14ac:dyDescent="0.35">
      <c r="A15">
        <v>1992</v>
      </c>
      <c r="B15">
        <v>2</v>
      </c>
      <c r="C15">
        <v>6.6</v>
      </c>
      <c r="D15">
        <v>2</v>
      </c>
      <c r="E15">
        <f t="shared" si="0"/>
        <v>1.0999999999999996</v>
      </c>
    </row>
    <row r="16" spans="1:9" x14ac:dyDescent="0.35">
      <c r="A16">
        <v>1993</v>
      </c>
      <c r="B16">
        <v>-1</v>
      </c>
      <c r="C16">
        <v>7.8</v>
      </c>
      <c r="D16">
        <v>-1</v>
      </c>
      <c r="E16">
        <f t="shared" si="0"/>
        <v>1.2000000000000002</v>
      </c>
    </row>
    <row r="17" spans="1:5" x14ac:dyDescent="0.35">
      <c r="A17">
        <v>1994</v>
      </c>
      <c r="B17">
        <v>2.6</v>
      </c>
      <c r="C17">
        <v>8.4</v>
      </c>
      <c r="D17">
        <v>2.6</v>
      </c>
      <c r="E17">
        <f t="shared" si="0"/>
        <v>0.60000000000000053</v>
      </c>
    </row>
    <row r="18" spans="1:5" x14ac:dyDescent="0.35">
      <c r="A18">
        <v>1995</v>
      </c>
      <c r="B18">
        <v>1.5</v>
      </c>
      <c r="C18">
        <v>8.1999999999999993</v>
      </c>
      <c r="D18">
        <v>1.5</v>
      </c>
      <c r="E18">
        <f t="shared" si="0"/>
        <v>-0.20000000000000107</v>
      </c>
    </row>
    <row r="19" spans="1:5" x14ac:dyDescent="0.35">
      <c r="A19">
        <v>1996</v>
      </c>
      <c r="B19">
        <v>1</v>
      </c>
      <c r="C19">
        <v>8.9</v>
      </c>
      <c r="D19">
        <v>1</v>
      </c>
      <c r="E19">
        <f t="shared" si="0"/>
        <v>0.70000000000000107</v>
      </c>
    </row>
    <row r="20" spans="1:5" x14ac:dyDescent="0.35">
      <c r="A20">
        <v>1997</v>
      </c>
      <c r="B20">
        <v>1.9</v>
      </c>
      <c r="C20">
        <v>9.6999999999999993</v>
      </c>
      <c r="D20">
        <v>1.9</v>
      </c>
      <c r="E20">
        <f t="shared" si="0"/>
        <v>0.79999999999999893</v>
      </c>
    </row>
    <row r="21" spans="1:5" x14ac:dyDescent="0.35">
      <c r="A21">
        <v>1998</v>
      </c>
      <c r="B21">
        <v>2.1</v>
      </c>
      <c r="C21">
        <v>9.4</v>
      </c>
      <c r="D21">
        <v>2.1</v>
      </c>
      <c r="E21">
        <f t="shared" si="0"/>
        <v>-0.29999999999999893</v>
      </c>
    </row>
    <row r="22" spans="1:5" x14ac:dyDescent="0.35">
      <c r="A22">
        <v>1999</v>
      </c>
      <c r="B22">
        <v>2.1</v>
      </c>
      <c r="C22">
        <v>8.6</v>
      </c>
      <c r="D22">
        <v>2.1</v>
      </c>
      <c r="E22">
        <f t="shared" si="0"/>
        <v>-0.80000000000000071</v>
      </c>
    </row>
    <row r="23" spans="1:5" x14ac:dyDescent="0.35">
      <c r="A23">
        <v>2000</v>
      </c>
      <c r="B23">
        <v>2.9</v>
      </c>
      <c r="C23">
        <v>8</v>
      </c>
      <c r="D23">
        <v>2.9</v>
      </c>
      <c r="E23">
        <f t="shared" si="0"/>
        <v>-0.59999999999999964</v>
      </c>
    </row>
    <row r="24" spans="1:5" x14ac:dyDescent="0.35">
      <c r="A24">
        <v>2001</v>
      </c>
      <c r="B24">
        <v>1.6</v>
      </c>
      <c r="C24">
        <v>7.8</v>
      </c>
      <c r="D24">
        <v>1.6</v>
      </c>
      <c r="E24">
        <f t="shared" si="0"/>
        <v>-0.20000000000000018</v>
      </c>
    </row>
    <row r="25" spans="1:5" x14ac:dyDescent="0.35">
      <c r="A25">
        <v>2002</v>
      </c>
      <c r="B25">
        <v>-0.2</v>
      </c>
      <c r="C25">
        <v>8.6</v>
      </c>
      <c r="D25">
        <v>-0.2</v>
      </c>
      <c r="E25">
        <f t="shared" si="0"/>
        <v>0.79999999999999982</v>
      </c>
    </row>
    <row r="26" spans="1:5" x14ac:dyDescent="0.35">
      <c r="A26">
        <v>2003</v>
      </c>
      <c r="B26">
        <v>-0.5</v>
      </c>
      <c r="C26">
        <v>9.6999999999999993</v>
      </c>
      <c r="D26">
        <v>-0.5</v>
      </c>
      <c r="E26">
        <f t="shared" si="0"/>
        <v>1.0999999999999996</v>
      </c>
    </row>
    <row r="27" spans="1:5" x14ac:dyDescent="0.35">
      <c r="A27">
        <v>2004</v>
      </c>
      <c r="B27">
        <v>1.2</v>
      </c>
      <c r="C27">
        <v>10.3</v>
      </c>
      <c r="D27">
        <v>1.2</v>
      </c>
      <c r="E27">
        <f t="shared" si="0"/>
        <v>0.60000000000000142</v>
      </c>
    </row>
    <row r="28" spans="1:5" x14ac:dyDescent="0.35">
      <c r="A28">
        <v>2005</v>
      </c>
      <c r="B28">
        <v>0.9</v>
      </c>
      <c r="C28">
        <v>11</v>
      </c>
      <c r="D28">
        <v>0.9</v>
      </c>
      <c r="E28">
        <f t="shared" si="0"/>
        <v>0.69999999999999929</v>
      </c>
    </row>
    <row r="29" spans="1:5" x14ac:dyDescent="0.35">
      <c r="A29">
        <v>2006</v>
      </c>
      <c r="B29">
        <v>3.9</v>
      </c>
      <c r="C29">
        <v>10</v>
      </c>
      <c r="D29">
        <v>3.9</v>
      </c>
      <c r="E29">
        <f t="shared" si="0"/>
        <v>-1</v>
      </c>
    </row>
    <row r="30" spans="1:5" x14ac:dyDescent="0.35">
      <c r="A30">
        <v>2007</v>
      </c>
      <c r="B30">
        <v>2.9</v>
      </c>
      <c r="C30">
        <v>8.5</v>
      </c>
      <c r="D30">
        <v>2.9</v>
      </c>
      <c r="E30">
        <f t="shared" si="0"/>
        <v>-1.5</v>
      </c>
    </row>
    <row r="31" spans="1:5" x14ac:dyDescent="0.35">
      <c r="A31">
        <v>2008</v>
      </c>
      <c r="B31">
        <v>0.9</v>
      </c>
      <c r="C31">
        <v>7.4</v>
      </c>
      <c r="D31">
        <v>0.9</v>
      </c>
      <c r="E31">
        <f t="shared" si="0"/>
        <v>-1.0999999999999996</v>
      </c>
    </row>
    <row r="32" spans="1:5" x14ac:dyDescent="0.35">
      <c r="A32">
        <v>2009</v>
      </c>
      <c r="B32">
        <v>-5.5</v>
      </c>
      <c r="C32">
        <v>7.2</v>
      </c>
      <c r="D32">
        <v>-5.5</v>
      </c>
      <c r="E32">
        <f t="shared" si="0"/>
        <v>-0.20000000000000018</v>
      </c>
    </row>
    <row r="33" spans="1:5" x14ac:dyDescent="0.35">
      <c r="A33">
        <v>2010</v>
      </c>
      <c r="B33">
        <v>4.0999999999999996</v>
      </c>
      <c r="C33">
        <v>6.6</v>
      </c>
      <c r="D33">
        <v>4.0999999999999996</v>
      </c>
      <c r="E33">
        <f t="shared" si="0"/>
        <v>-0.60000000000000053</v>
      </c>
    </row>
    <row r="34" spans="1:5" x14ac:dyDescent="0.35">
      <c r="A34">
        <v>2011</v>
      </c>
      <c r="B34">
        <v>3.8</v>
      </c>
      <c r="C34">
        <v>5.5</v>
      </c>
      <c r="D34">
        <v>3.8</v>
      </c>
      <c r="E34">
        <f t="shared" si="0"/>
        <v>-1.0999999999999996</v>
      </c>
    </row>
    <row r="35" spans="1:5" x14ac:dyDescent="0.35">
      <c r="A35">
        <v>2012</v>
      </c>
      <c r="B35">
        <v>0.5</v>
      </c>
      <c r="C35">
        <v>5.0999999999999996</v>
      </c>
      <c r="D35">
        <v>0.5</v>
      </c>
      <c r="E35">
        <f t="shared" si="0"/>
        <v>-0.40000000000000036</v>
      </c>
    </row>
    <row r="36" spans="1:5" x14ac:dyDescent="0.35">
      <c r="A36">
        <v>2013</v>
      </c>
      <c r="B36">
        <v>0.4</v>
      </c>
      <c r="C36">
        <v>5</v>
      </c>
      <c r="D36">
        <v>0.4</v>
      </c>
      <c r="E36">
        <f t="shared" si="0"/>
        <v>-9.9999999999999645E-2</v>
      </c>
    </row>
    <row r="37" spans="1:5" x14ac:dyDescent="0.35">
      <c r="A37">
        <v>2014</v>
      </c>
      <c r="B37">
        <v>2.2000000000000002</v>
      </c>
      <c r="C37">
        <v>4.7</v>
      </c>
      <c r="D37">
        <v>2.2000000000000002</v>
      </c>
      <c r="E37">
        <f t="shared" si="0"/>
        <v>-0.29999999999999982</v>
      </c>
    </row>
    <row r="38" spans="1:5" x14ac:dyDescent="0.35">
      <c r="A38">
        <v>2015</v>
      </c>
      <c r="B38">
        <v>1.7</v>
      </c>
      <c r="C38">
        <v>4.4000000000000004</v>
      </c>
      <c r="D38">
        <v>1.7</v>
      </c>
      <c r="E38">
        <f t="shared" si="0"/>
        <v>-0.29999999999999982</v>
      </c>
    </row>
    <row r="39" spans="1:5" x14ac:dyDescent="0.35">
      <c r="A39">
        <v>2016</v>
      </c>
      <c r="B39">
        <v>2.2999999999999998</v>
      </c>
      <c r="C39">
        <v>3.9</v>
      </c>
      <c r="D39">
        <v>2.2999999999999998</v>
      </c>
      <c r="E39">
        <f t="shared" si="0"/>
        <v>-0.50000000000000044</v>
      </c>
    </row>
    <row r="40" spans="1:5" x14ac:dyDescent="0.35">
      <c r="A40">
        <v>2017</v>
      </c>
      <c r="B40">
        <v>2.7</v>
      </c>
      <c r="C40">
        <v>3.6</v>
      </c>
      <c r="D40">
        <v>2.7</v>
      </c>
      <c r="E40">
        <f t="shared" si="0"/>
        <v>-0.29999999999999982</v>
      </c>
    </row>
    <row r="41" spans="1:5" x14ac:dyDescent="0.35">
      <c r="A41">
        <v>2018</v>
      </c>
      <c r="B41">
        <v>1.1000000000000001</v>
      </c>
      <c r="C41">
        <v>3.2</v>
      </c>
      <c r="D41">
        <v>1.1000000000000001</v>
      </c>
      <c r="E41">
        <f t="shared" si="0"/>
        <v>-0.39999999999999991</v>
      </c>
    </row>
    <row r="42" spans="1:5" x14ac:dyDescent="0.35">
      <c r="A42">
        <v>2019</v>
      </c>
      <c r="B42">
        <v>1</v>
      </c>
      <c r="C42">
        <v>3</v>
      </c>
      <c r="D42">
        <v>1</v>
      </c>
      <c r="E42">
        <f t="shared" si="0"/>
        <v>-0.20000000000000018</v>
      </c>
    </row>
    <row r="43" spans="1:5" x14ac:dyDescent="0.35">
      <c r="A43">
        <v>2020</v>
      </c>
      <c r="B43">
        <v>-4.0999999999999996</v>
      </c>
      <c r="C43">
        <v>3.6</v>
      </c>
      <c r="D43">
        <v>-4.0999999999999996</v>
      </c>
      <c r="E43">
        <f t="shared" si="0"/>
        <v>0.60000000000000009</v>
      </c>
    </row>
    <row r="44" spans="1:5" x14ac:dyDescent="0.35">
      <c r="A44">
        <v>2021</v>
      </c>
      <c r="B44">
        <v>3.7</v>
      </c>
      <c r="C44">
        <v>3.6</v>
      </c>
      <c r="D44">
        <v>3.7</v>
      </c>
      <c r="E44">
        <f t="shared" si="0"/>
        <v>0</v>
      </c>
    </row>
    <row r="45" spans="1:5" x14ac:dyDescent="0.35">
      <c r="A45">
        <v>2022</v>
      </c>
      <c r="B45">
        <v>1.4</v>
      </c>
      <c r="C45">
        <v>3.1</v>
      </c>
      <c r="D45">
        <v>1.4</v>
      </c>
      <c r="E45">
        <f t="shared" si="0"/>
        <v>-0.5</v>
      </c>
    </row>
    <row r="46" spans="1:5" x14ac:dyDescent="0.35">
      <c r="A46">
        <v>2023</v>
      </c>
      <c r="B46">
        <v>-0.3</v>
      </c>
      <c r="C46">
        <v>3</v>
      </c>
      <c r="D46">
        <v>-0.3</v>
      </c>
      <c r="E46">
        <f t="shared" si="0"/>
        <v>-0.10000000000000009</v>
      </c>
    </row>
  </sheetData>
  <pageMargins left="0.7" right="0.7" top="0.78740157499999996" bottom="0.78740157499999996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F20FF8-E4C1-4D30-B43F-A84B625BCB87}">
  <dimension ref="F5:H73"/>
  <sheetViews>
    <sheetView workbookViewId="0">
      <selection activeCell="J3" sqref="J3"/>
    </sheetView>
  </sheetViews>
  <sheetFormatPr baseColWidth="10" defaultRowHeight="14.5" x14ac:dyDescent="0.35"/>
  <cols>
    <col min="2" max="2" width="2.81640625" bestFit="1" customWidth="1"/>
    <col min="3" max="3" width="4.81640625" bestFit="1" customWidth="1"/>
    <col min="4" max="4" width="2.81640625" bestFit="1" customWidth="1"/>
    <col min="5" max="5" width="12" bestFit="1" customWidth="1"/>
    <col min="6" max="6" width="22.1796875" bestFit="1" customWidth="1"/>
  </cols>
  <sheetData>
    <row r="5" spans="6:8" x14ac:dyDescent="0.35">
      <c r="H5" t="s">
        <v>8</v>
      </c>
    </row>
    <row r="6" spans="6:8" x14ac:dyDescent="0.35">
      <c r="F6">
        <v>2008</v>
      </c>
      <c r="G6" t="s">
        <v>4</v>
      </c>
      <c r="H6">
        <v>91.62</v>
      </c>
    </row>
    <row r="7" spans="6:8" x14ac:dyDescent="0.35">
      <c r="G7" t="s">
        <v>5</v>
      </c>
      <c r="H7">
        <v>91.29</v>
      </c>
    </row>
    <row r="8" spans="6:8" x14ac:dyDescent="0.35">
      <c r="G8" t="s">
        <v>6</v>
      </c>
      <c r="H8">
        <v>90.79</v>
      </c>
    </row>
    <row r="9" spans="6:8" x14ac:dyDescent="0.35">
      <c r="G9" t="s">
        <v>3</v>
      </c>
      <c r="H9">
        <v>89.39</v>
      </c>
    </row>
    <row r="10" spans="6:8" x14ac:dyDescent="0.35">
      <c r="F10">
        <v>2009</v>
      </c>
      <c r="G10" t="s">
        <v>4</v>
      </c>
      <c r="H10">
        <v>85.19</v>
      </c>
    </row>
    <row r="11" spans="6:8" x14ac:dyDescent="0.35">
      <c r="G11" t="s">
        <v>5</v>
      </c>
      <c r="H11">
        <v>85.42</v>
      </c>
    </row>
    <row r="12" spans="6:8" x14ac:dyDescent="0.35">
      <c r="G12" t="s">
        <v>6</v>
      </c>
      <c r="H12">
        <v>85.93</v>
      </c>
    </row>
    <row r="13" spans="6:8" x14ac:dyDescent="0.35">
      <c r="G13" t="s">
        <v>3</v>
      </c>
      <c r="H13">
        <v>86.6</v>
      </c>
    </row>
    <row r="14" spans="6:8" x14ac:dyDescent="0.35">
      <c r="F14">
        <v>2010</v>
      </c>
      <c r="G14" t="s">
        <v>4</v>
      </c>
      <c r="H14">
        <v>87.22</v>
      </c>
    </row>
    <row r="15" spans="6:8" x14ac:dyDescent="0.35">
      <c r="G15" t="s">
        <v>5</v>
      </c>
      <c r="H15">
        <v>89.12</v>
      </c>
    </row>
    <row r="16" spans="6:8" x14ac:dyDescent="0.35">
      <c r="G16" t="s">
        <v>6</v>
      </c>
      <c r="H16">
        <v>89.98</v>
      </c>
    </row>
    <row r="17" spans="6:8" x14ac:dyDescent="0.35">
      <c r="G17" t="s">
        <v>3</v>
      </c>
      <c r="H17">
        <v>90.57</v>
      </c>
    </row>
    <row r="18" spans="6:8" x14ac:dyDescent="0.35">
      <c r="F18">
        <v>2011</v>
      </c>
      <c r="G18" t="s">
        <v>4</v>
      </c>
      <c r="H18">
        <v>92.21</v>
      </c>
    </row>
    <row r="19" spans="6:8" x14ac:dyDescent="0.35">
      <c r="G19" t="s">
        <v>5</v>
      </c>
      <c r="H19">
        <v>92.46</v>
      </c>
    </row>
    <row r="20" spans="6:8" x14ac:dyDescent="0.35">
      <c r="G20" t="s">
        <v>6</v>
      </c>
      <c r="H20">
        <v>92.96</v>
      </c>
    </row>
    <row r="21" spans="6:8" x14ac:dyDescent="0.35">
      <c r="G21" t="s">
        <v>3</v>
      </c>
      <c r="H21">
        <v>92.96</v>
      </c>
    </row>
    <row r="22" spans="6:8" x14ac:dyDescent="0.35">
      <c r="F22">
        <v>2012</v>
      </c>
      <c r="G22" t="s">
        <v>4</v>
      </c>
      <c r="H22">
        <v>93.16</v>
      </c>
    </row>
    <row r="23" spans="6:8" x14ac:dyDescent="0.35">
      <c r="G23" t="s">
        <v>5</v>
      </c>
      <c r="H23">
        <v>93.25</v>
      </c>
    </row>
    <row r="24" spans="6:8" x14ac:dyDescent="0.35">
      <c r="G24" t="s">
        <v>6</v>
      </c>
      <c r="H24">
        <v>93.45</v>
      </c>
    </row>
    <row r="25" spans="6:8" x14ac:dyDescent="0.35">
      <c r="G25" t="s">
        <v>3</v>
      </c>
      <c r="H25">
        <v>93.14</v>
      </c>
    </row>
    <row r="26" spans="6:8" x14ac:dyDescent="0.35">
      <c r="F26">
        <v>2013</v>
      </c>
      <c r="G26" t="s">
        <v>4</v>
      </c>
      <c r="H26">
        <v>92.62</v>
      </c>
    </row>
    <row r="27" spans="6:8" x14ac:dyDescent="0.35">
      <c r="G27" t="s">
        <v>5</v>
      </c>
      <c r="H27">
        <v>93.74</v>
      </c>
    </row>
    <row r="28" spans="6:8" x14ac:dyDescent="0.35">
      <c r="G28" t="s">
        <v>6</v>
      </c>
      <c r="H28">
        <v>94.21</v>
      </c>
    </row>
    <row r="29" spans="6:8" x14ac:dyDescent="0.35">
      <c r="G29" t="s">
        <v>3</v>
      </c>
      <c r="H29">
        <v>94.32</v>
      </c>
    </row>
    <row r="30" spans="6:8" x14ac:dyDescent="0.35">
      <c r="F30">
        <v>2014</v>
      </c>
      <c r="G30" t="s">
        <v>4</v>
      </c>
      <c r="H30">
        <v>95.31</v>
      </c>
    </row>
    <row r="31" spans="6:8" x14ac:dyDescent="0.35">
      <c r="G31" t="s">
        <v>5</v>
      </c>
      <c r="H31">
        <v>95.34</v>
      </c>
    </row>
    <row r="32" spans="6:8" x14ac:dyDescent="0.35">
      <c r="G32" t="s">
        <v>6</v>
      </c>
      <c r="H32">
        <v>95.83</v>
      </c>
    </row>
    <row r="33" spans="6:8" x14ac:dyDescent="0.35">
      <c r="G33" t="s">
        <v>3</v>
      </c>
      <c r="H33">
        <v>96.54</v>
      </c>
    </row>
    <row r="34" spans="6:8" x14ac:dyDescent="0.35">
      <c r="F34">
        <v>2015</v>
      </c>
      <c r="G34" t="s">
        <v>4</v>
      </c>
      <c r="H34">
        <v>96.32</v>
      </c>
    </row>
    <row r="35" spans="6:8" x14ac:dyDescent="0.35">
      <c r="G35" t="s">
        <v>5</v>
      </c>
      <c r="H35">
        <v>96.91</v>
      </c>
    </row>
    <row r="36" spans="6:8" x14ac:dyDescent="0.35">
      <c r="G36" t="s">
        <v>6</v>
      </c>
      <c r="H36">
        <v>97.36</v>
      </c>
    </row>
    <row r="37" spans="6:8" x14ac:dyDescent="0.35">
      <c r="G37" t="s">
        <v>3</v>
      </c>
      <c r="H37">
        <v>97.81</v>
      </c>
    </row>
    <row r="38" spans="6:8" x14ac:dyDescent="0.35">
      <c r="F38">
        <v>2016</v>
      </c>
      <c r="G38" t="s">
        <v>4</v>
      </c>
      <c r="H38">
        <v>98.76</v>
      </c>
    </row>
    <row r="39" spans="6:8" x14ac:dyDescent="0.35">
      <c r="G39" t="s">
        <v>5</v>
      </c>
      <c r="H39">
        <v>99.08</v>
      </c>
    </row>
    <row r="40" spans="6:8" x14ac:dyDescent="0.35">
      <c r="G40" t="s">
        <v>6</v>
      </c>
      <c r="H40">
        <v>99.38</v>
      </c>
    </row>
    <row r="41" spans="6:8" x14ac:dyDescent="0.35">
      <c r="G41" t="s">
        <v>3</v>
      </c>
      <c r="H41">
        <v>99.78</v>
      </c>
    </row>
    <row r="42" spans="6:8" x14ac:dyDescent="0.35">
      <c r="F42">
        <v>2017</v>
      </c>
      <c r="G42" t="s">
        <v>4</v>
      </c>
      <c r="H42">
        <v>100.97</v>
      </c>
    </row>
    <row r="43" spans="6:8" x14ac:dyDescent="0.35">
      <c r="G43" t="s">
        <v>5</v>
      </c>
      <c r="H43">
        <v>101.85</v>
      </c>
    </row>
    <row r="44" spans="6:8" x14ac:dyDescent="0.35">
      <c r="G44" t="s">
        <v>6</v>
      </c>
      <c r="H44">
        <v>102.56</v>
      </c>
    </row>
    <row r="45" spans="6:8" x14ac:dyDescent="0.35">
      <c r="G45" t="s">
        <v>3</v>
      </c>
      <c r="H45">
        <v>103.5399934858425</v>
      </c>
    </row>
    <row r="46" spans="6:8" x14ac:dyDescent="0.35">
      <c r="F46">
        <v>2018</v>
      </c>
      <c r="G46" t="s">
        <v>4</v>
      </c>
      <c r="H46">
        <v>103.03747509093373</v>
      </c>
    </row>
    <row r="47" spans="6:8" x14ac:dyDescent="0.35">
      <c r="G47" t="s">
        <v>5</v>
      </c>
      <c r="H47">
        <v>103.78745815545827</v>
      </c>
    </row>
    <row r="48" spans="6:8" x14ac:dyDescent="0.35">
      <c r="G48" t="s">
        <v>6</v>
      </c>
      <c r="H48">
        <v>103.03747393141413</v>
      </c>
    </row>
    <row r="49" spans="6:8" x14ac:dyDescent="0.35">
      <c r="G49" t="s">
        <v>3</v>
      </c>
      <c r="H49">
        <v>103.68745886749555</v>
      </c>
    </row>
    <row r="50" spans="6:8" x14ac:dyDescent="0.35">
      <c r="F50">
        <v>2019</v>
      </c>
      <c r="G50" t="s">
        <v>4</v>
      </c>
      <c r="H50">
        <v>104.26744012773257</v>
      </c>
    </row>
    <row r="51" spans="6:8" x14ac:dyDescent="0.35">
      <c r="G51" t="s">
        <v>5</v>
      </c>
      <c r="H51">
        <v>104.33744612261614</v>
      </c>
    </row>
    <row r="52" spans="6:8" x14ac:dyDescent="0.35">
      <c r="G52" t="s">
        <v>6</v>
      </c>
      <c r="H52">
        <v>104.61743415704335</v>
      </c>
    </row>
    <row r="53" spans="6:8" x14ac:dyDescent="0.35">
      <c r="G53" t="s">
        <v>3</v>
      </c>
      <c r="H53">
        <v>104.57744232659142</v>
      </c>
    </row>
    <row r="54" spans="6:8" x14ac:dyDescent="0.35">
      <c r="F54">
        <v>2020</v>
      </c>
      <c r="G54" t="s">
        <v>4</v>
      </c>
      <c r="H54">
        <v>102.27493558883408</v>
      </c>
    </row>
    <row r="55" spans="6:8" x14ac:dyDescent="0.35">
      <c r="G55" t="s">
        <v>5</v>
      </c>
      <c r="H55">
        <v>93.175379547130504</v>
      </c>
    </row>
    <row r="56" spans="6:8" x14ac:dyDescent="0.35">
      <c r="G56" t="s">
        <v>6</v>
      </c>
      <c r="H56">
        <v>101.2849748726476</v>
      </c>
    </row>
    <row r="57" spans="6:8" x14ac:dyDescent="0.35">
      <c r="G57" t="s">
        <v>3</v>
      </c>
      <c r="H57">
        <v>102.43491914391592</v>
      </c>
    </row>
    <row r="58" spans="6:8" x14ac:dyDescent="0.35">
      <c r="F58">
        <v>2021</v>
      </c>
      <c r="G58" t="s">
        <v>4</v>
      </c>
      <c r="H58">
        <v>101.29506733110665</v>
      </c>
    </row>
    <row r="59" spans="6:8" x14ac:dyDescent="0.35">
      <c r="G59" t="s">
        <v>5</v>
      </c>
      <c r="H59">
        <v>103.87494158903135</v>
      </c>
    </row>
    <row r="60" spans="6:8" x14ac:dyDescent="0.35">
      <c r="G60" t="s">
        <v>6</v>
      </c>
      <c r="H60">
        <v>103.91494269563992</v>
      </c>
    </row>
    <row r="61" spans="6:8" x14ac:dyDescent="0.35">
      <c r="G61" t="s">
        <v>3</v>
      </c>
      <c r="H61">
        <v>104.55491286107441</v>
      </c>
    </row>
    <row r="62" spans="6:8" x14ac:dyDescent="0.35">
      <c r="F62">
        <v>2022</v>
      </c>
      <c r="G62" t="s">
        <v>4</v>
      </c>
      <c r="H62">
        <v>104.74493377097959</v>
      </c>
    </row>
    <row r="63" spans="6:8" x14ac:dyDescent="0.35">
      <c r="G63" t="s">
        <v>5</v>
      </c>
      <c r="H63">
        <v>104.72493669623405</v>
      </c>
    </row>
    <row r="64" spans="6:8" x14ac:dyDescent="0.35">
      <c r="G64" t="s">
        <v>6</v>
      </c>
      <c r="H64">
        <v>105.34490978692298</v>
      </c>
    </row>
    <row r="65" spans="6:8" x14ac:dyDescent="0.35">
      <c r="G65" t="s">
        <v>3</v>
      </c>
      <c r="H65">
        <v>104.80493195233373</v>
      </c>
    </row>
    <row r="66" spans="6:8" x14ac:dyDescent="0.35">
      <c r="F66">
        <v>2023</v>
      </c>
      <c r="G66" t="s">
        <v>4</v>
      </c>
      <c r="H66">
        <v>104.95742037282464</v>
      </c>
    </row>
    <row r="67" spans="6:8" x14ac:dyDescent="0.35">
      <c r="G67" t="s">
        <v>5</v>
      </c>
      <c r="H67">
        <v>104.79742754158613</v>
      </c>
    </row>
    <row r="68" spans="6:8" x14ac:dyDescent="0.35">
      <c r="G68" t="s">
        <v>6</v>
      </c>
      <c r="H68">
        <v>104.99742959607032</v>
      </c>
    </row>
    <row r="69" spans="6:8" x14ac:dyDescent="0.35">
      <c r="G69" t="s">
        <v>3</v>
      </c>
      <c r="H69">
        <v>104.60743793870971</v>
      </c>
    </row>
    <row r="70" spans="6:8" x14ac:dyDescent="0.35">
      <c r="F70">
        <v>2024</v>
      </c>
      <c r="G70" t="s">
        <v>4</v>
      </c>
      <c r="H70">
        <v>104.84742486652831</v>
      </c>
    </row>
    <row r="71" spans="6:8" x14ac:dyDescent="0.35">
      <c r="G71" t="s">
        <v>5</v>
      </c>
      <c r="H71">
        <v>104.77743162636017</v>
      </c>
    </row>
    <row r="72" spans="6:8" x14ac:dyDescent="0.35">
      <c r="G72" t="s">
        <v>6</v>
      </c>
    </row>
    <row r="73" spans="6:8" x14ac:dyDescent="0.35">
      <c r="G73" t="s">
        <v>3</v>
      </c>
    </row>
  </sheetData>
  <pageMargins left="0.7" right="0.7" top="0.78740157499999996" bottom="0.78740157499999996" header="0.3" footer="0.3"/>
  <pageSetup paperSize="9" orientation="portrait" horizontalDpi="4294967293" verticalDpi="4294967293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3A5FCF-ED98-42AA-8ACE-B34C6E756F3C}">
  <dimension ref="A1:E13"/>
  <sheetViews>
    <sheetView workbookViewId="0">
      <selection activeCell="B3" sqref="B3:C9"/>
    </sheetView>
  </sheetViews>
  <sheetFormatPr baseColWidth="10" defaultRowHeight="14.5" x14ac:dyDescent="0.35"/>
  <sheetData>
    <row r="1" spans="1:5" x14ac:dyDescent="0.35">
      <c r="A1" t="s">
        <v>19</v>
      </c>
    </row>
    <row r="2" spans="1:5" x14ac:dyDescent="0.35">
      <c r="A2">
        <v>6</v>
      </c>
      <c r="B2" t="s">
        <v>11</v>
      </c>
      <c r="C2" t="s">
        <v>12</v>
      </c>
    </row>
    <row r="3" spans="1:5" x14ac:dyDescent="0.35">
      <c r="A3" t="s">
        <v>13</v>
      </c>
      <c r="B3" t="s">
        <v>14</v>
      </c>
      <c r="C3" t="s">
        <v>15</v>
      </c>
      <c r="D3" t="s">
        <v>16</v>
      </c>
      <c r="E3" t="s">
        <v>17</v>
      </c>
    </row>
    <row r="4" spans="1:5" x14ac:dyDescent="0.35">
      <c r="A4">
        <v>2008</v>
      </c>
      <c r="B4">
        <v>9</v>
      </c>
      <c r="C4">
        <v>24</v>
      </c>
      <c r="D4">
        <f>B4*C4</f>
        <v>216</v>
      </c>
      <c r="E4">
        <f>B4^2</f>
        <v>81</v>
      </c>
    </row>
    <row r="5" spans="1:5" x14ac:dyDescent="0.35">
      <c r="A5">
        <v>2009</v>
      </c>
      <c r="B5">
        <v>11</v>
      </c>
      <c r="C5">
        <v>33</v>
      </c>
      <c r="D5">
        <f t="shared" ref="D5:D9" si="0">B5*C5</f>
        <v>363</v>
      </c>
      <c r="E5">
        <f t="shared" ref="E5:E9" si="1">B5^2</f>
        <v>121</v>
      </c>
    </row>
    <row r="6" spans="1:5" x14ac:dyDescent="0.35">
      <c r="A6">
        <v>2010</v>
      </c>
      <c r="B6">
        <v>5</v>
      </c>
      <c r="C6">
        <v>10</v>
      </c>
      <c r="D6">
        <f t="shared" si="0"/>
        <v>50</v>
      </c>
      <c r="E6">
        <f t="shared" si="1"/>
        <v>25</v>
      </c>
    </row>
    <row r="7" spans="1:5" x14ac:dyDescent="0.35">
      <c r="A7">
        <v>2011</v>
      </c>
      <c r="B7">
        <v>13</v>
      </c>
      <c r="C7">
        <v>29</v>
      </c>
      <c r="D7">
        <f t="shared" si="0"/>
        <v>377</v>
      </c>
      <c r="E7">
        <f t="shared" si="1"/>
        <v>169</v>
      </c>
    </row>
    <row r="8" spans="1:5" x14ac:dyDescent="0.35">
      <c r="A8">
        <v>2012</v>
      </c>
      <c r="B8">
        <v>20</v>
      </c>
      <c r="C8">
        <v>42</v>
      </c>
      <c r="D8">
        <f>B8*C8</f>
        <v>840</v>
      </c>
      <c r="E8">
        <f t="shared" si="1"/>
        <v>400</v>
      </c>
    </row>
    <row r="9" spans="1:5" x14ac:dyDescent="0.35">
      <c r="A9">
        <v>2013</v>
      </c>
      <c r="B9">
        <v>12</v>
      </c>
      <c r="C9">
        <v>24</v>
      </c>
      <c r="D9">
        <f t="shared" si="0"/>
        <v>288</v>
      </c>
      <c r="E9">
        <f t="shared" si="1"/>
        <v>144</v>
      </c>
    </row>
    <row r="10" spans="1:5" x14ac:dyDescent="0.35">
      <c r="B10">
        <f>SUM(B4:B9)</f>
        <v>70</v>
      </c>
      <c r="C10">
        <f t="shared" ref="C10:E10" si="2">SUM(C4:C9)</f>
        <v>162</v>
      </c>
      <c r="D10">
        <f t="shared" si="2"/>
        <v>2134</v>
      </c>
      <c r="E10">
        <f t="shared" si="2"/>
        <v>940</v>
      </c>
    </row>
    <row r="12" spans="1:5" x14ac:dyDescent="0.35">
      <c r="A12" t="s">
        <v>18</v>
      </c>
      <c r="B12">
        <f>(A2*D10-B10*C10)/(A2*E10-B10^2)</f>
        <v>1.9783783783783784</v>
      </c>
      <c r="C12">
        <f>SLOPE(C4:C9,B4:B9)</f>
        <v>1.9783783783783782</v>
      </c>
    </row>
    <row r="13" spans="1:5" x14ac:dyDescent="0.35">
      <c r="A13" t="s">
        <v>20</v>
      </c>
      <c r="B13">
        <f>C10/A2-B12*B10/A2</f>
        <v>3.9189189189189193</v>
      </c>
      <c r="C13">
        <f>INTERCEPT(C4:C9,B4:B9)</f>
        <v>3.9189189189189229</v>
      </c>
    </row>
  </sheetData>
  <pageMargins left="0.7" right="0.7" top="0.78740157499999996" bottom="0.78740157499999996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57DDC2-97F6-4BEA-A1B6-9D9571B576F5}">
  <dimension ref="A2:F11"/>
  <sheetViews>
    <sheetView workbookViewId="0">
      <selection activeCell="F12" sqref="F12"/>
    </sheetView>
  </sheetViews>
  <sheetFormatPr baseColWidth="10" defaultRowHeight="14.5" x14ac:dyDescent="0.35"/>
  <sheetData>
    <row r="2" spans="1:6" x14ac:dyDescent="0.35">
      <c r="A2" t="s">
        <v>19</v>
      </c>
      <c r="B2" t="s">
        <v>14</v>
      </c>
      <c r="C2" t="s">
        <v>15</v>
      </c>
      <c r="D2" t="s">
        <v>21</v>
      </c>
      <c r="E2" t="s">
        <v>22</v>
      </c>
      <c r="F2" t="s">
        <v>23</v>
      </c>
    </row>
    <row r="3" spans="1:6" x14ac:dyDescent="0.35">
      <c r="A3">
        <v>1</v>
      </c>
      <c r="B3">
        <v>9</v>
      </c>
      <c r="C3">
        <v>24</v>
      </c>
      <c r="D3">
        <f>$B$11+$B$10*B3</f>
        <v>21.724324324324325</v>
      </c>
      <c r="E3">
        <f>(D3-$C$9)^2</f>
        <v>27.832753834915991</v>
      </c>
      <c r="F3">
        <f>(C3-$C$9)^2</f>
        <v>9</v>
      </c>
    </row>
    <row r="4" spans="1:6" x14ac:dyDescent="0.35">
      <c r="A4">
        <v>2</v>
      </c>
      <c r="B4">
        <v>11</v>
      </c>
      <c r="C4">
        <v>33</v>
      </c>
      <c r="D4">
        <f t="shared" ref="D4:D8" si="0">$B$11+$B$10*B4</f>
        <v>25.681081081081082</v>
      </c>
      <c r="E4">
        <f t="shared" ref="E4:E8" si="1">(D4-$C$9)^2</f>
        <v>1.739547114682247</v>
      </c>
      <c r="F4">
        <f t="shared" ref="F4:F8" si="2">(C4-$C$9)^2</f>
        <v>36</v>
      </c>
    </row>
    <row r="5" spans="1:6" x14ac:dyDescent="0.35">
      <c r="A5">
        <v>3</v>
      </c>
      <c r="B5">
        <v>5</v>
      </c>
      <c r="C5">
        <v>10</v>
      </c>
      <c r="D5">
        <f t="shared" si="0"/>
        <v>13.810810810810814</v>
      </c>
      <c r="E5">
        <f t="shared" si="1"/>
        <v>173.9547114682249</v>
      </c>
      <c r="F5">
        <f t="shared" si="2"/>
        <v>289</v>
      </c>
    </row>
    <row r="6" spans="1:6" x14ac:dyDescent="0.35">
      <c r="A6">
        <v>4</v>
      </c>
      <c r="B6">
        <v>13</v>
      </c>
      <c r="C6">
        <v>29</v>
      </c>
      <c r="D6">
        <f t="shared" si="0"/>
        <v>29.637837837837839</v>
      </c>
      <c r="E6">
        <f t="shared" si="1"/>
        <v>6.9581884587290075</v>
      </c>
      <c r="F6">
        <f t="shared" si="2"/>
        <v>4</v>
      </c>
    </row>
    <row r="7" spans="1:6" x14ac:dyDescent="0.35">
      <c r="A7">
        <v>5</v>
      </c>
      <c r="B7">
        <v>20</v>
      </c>
      <c r="C7">
        <v>42</v>
      </c>
      <c r="D7">
        <f t="shared" si="0"/>
        <v>43.486486486486484</v>
      </c>
      <c r="E7">
        <f t="shared" si="1"/>
        <v>271.80423666910144</v>
      </c>
      <c r="F7">
        <f t="shared" si="2"/>
        <v>225</v>
      </c>
    </row>
    <row r="8" spans="1:6" x14ac:dyDescent="0.35">
      <c r="A8">
        <v>6</v>
      </c>
      <c r="B8">
        <v>12</v>
      </c>
      <c r="C8">
        <v>24</v>
      </c>
      <c r="D8">
        <f t="shared" si="0"/>
        <v>27.659459459459459</v>
      </c>
      <c r="E8">
        <f t="shared" si="1"/>
        <v>0.43488677867056175</v>
      </c>
      <c r="F8">
        <f t="shared" si="2"/>
        <v>9</v>
      </c>
    </row>
    <row r="9" spans="1:6" x14ac:dyDescent="0.35">
      <c r="C9">
        <f>AVERAGE(C3:C8)</f>
        <v>27</v>
      </c>
      <c r="E9">
        <f>SUM(E3:E8)</f>
        <v>482.72432432432413</v>
      </c>
      <c r="F9">
        <f>SUM(F3:F8)</f>
        <v>572</v>
      </c>
    </row>
    <row r="10" spans="1:6" x14ac:dyDescent="0.35">
      <c r="A10" t="s">
        <v>18</v>
      </c>
      <c r="B10">
        <f>SLOPE(C3:C8,B3:B8)</f>
        <v>1.9783783783783782</v>
      </c>
      <c r="D10" t="s">
        <v>24</v>
      </c>
      <c r="E10">
        <f>E9/F9</f>
        <v>0.84392364392364361</v>
      </c>
      <c r="F10">
        <f>RSQ(C3:C8,B3:B8)</f>
        <v>0.84392364392364394</v>
      </c>
    </row>
    <row r="11" spans="1:6" x14ac:dyDescent="0.35">
      <c r="A11" t="s">
        <v>20</v>
      </c>
      <c r="B11">
        <f>INTERCEPT(C3:C8,B3:B8)</f>
        <v>3.9189189189189229</v>
      </c>
      <c r="D11" t="s">
        <v>25</v>
      </c>
      <c r="E11">
        <f>SQRT(E10)</f>
        <v>0.91865316846111389</v>
      </c>
      <c r="F11">
        <f>CORREL(C3:C8,B3:B8)</f>
        <v>0.91865316846111411</v>
      </c>
    </row>
  </sheetData>
  <pageMargins left="0.7" right="0.7" top="0.78740157499999996" bottom="0.78740157499999996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0D9C60-4C81-4CFF-9BF2-2A87159F1CDF}">
  <dimension ref="A2:F11"/>
  <sheetViews>
    <sheetView workbookViewId="0">
      <selection activeCell="D1" sqref="D1"/>
    </sheetView>
  </sheetViews>
  <sheetFormatPr baseColWidth="10" defaultRowHeight="14.5" x14ac:dyDescent="0.35"/>
  <sheetData>
    <row r="2" spans="1:6" x14ac:dyDescent="0.35">
      <c r="A2" t="s">
        <v>19</v>
      </c>
      <c r="B2" t="s">
        <v>14</v>
      </c>
      <c r="C2" t="s">
        <v>15</v>
      </c>
      <c r="D2" t="s">
        <v>21</v>
      </c>
      <c r="E2" t="s">
        <v>22</v>
      </c>
      <c r="F2" t="s">
        <v>23</v>
      </c>
    </row>
    <row r="3" spans="1:6" x14ac:dyDescent="0.35">
      <c r="A3">
        <v>1</v>
      </c>
      <c r="B3">
        <v>2</v>
      </c>
      <c r="C3">
        <v>24</v>
      </c>
      <c r="D3">
        <f>$B$11+$B$10*B3</f>
        <v>18.61904761904762</v>
      </c>
      <c r="E3">
        <f>(D3-$C$9)^2</f>
        <v>18.367346938775515</v>
      </c>
      <c r="F3">
        <f>(C3-$C$9)^2</f>
        <v>93.444444444444429</v>
      </c>
    </row>
    <row r="4" spans="1:6" x14ac:dyDescent="0.35">
      <c r="A4">
        <v>2</v>
      </c>
      <c r="B4">
        <f>B3+1</f>
        <v>3</v>
      </c>
      <c r="C4">
        <v>9</v>
      </c>
      <c r="D4">
        <f t="shared" ref="D4:D8" si="0">$B$11+$B$10*B4</f>
        <v>16.904761904761905</v>
      </c>
      <c r="E4">
        <f t="shared" ref="E4:E8" si="1">(D4-$C$9)^2</f>
        <v>6.6122448979591821</v>
      </c>
      <c r="F4">
        <f t="shared" ref="F4:F8" si="2">(C4-$C$9)^2</f>
        <v>28.44444444444445</v>
      </c>
    </row>
    <row r="5" spans="1:6" x14ac:dyDescent="0.35">
      <c r="A5">
        <v>3</v>
      </c>
      <c r="B5">
        <f t="shared" ref="B5:B8" si="3">B4+1</f>
        <v>4</v>
      </c>
      <c r="C5">
        <v>18</v>
      </c>
      <c r="D5">
        <f t="shared" si="0"/>
        <v>15.19047619047619</v>
      </c>
      <c r="E5">
        <f t="shared" si="1"/>
        <v>0.73469387755101823</v>
      </c>
      <c r="F5">
        <f t="shared" si="2"/>
        <v>13.444444444444439</v>
      </c>
    </row>
    <row r="6" spans="1:6" x14ac:dyDescent="0.35">
      <c r="A6">
        <v>4</v>
      </c>
      <c r="B6">
        <f t="shared" si="3"/>
        <v>5</v>
      </c>
      <c r="C6">
        <v>8</v>
      </c>
      <c r="D6">
        <f t="shared" si="0"/>
        <v>13.476190476190476</v>
      </c>
      <c r="E6">
        <f t="shared" si="1"/>
        <v>0.73469387755102122</v>
      </c>
      <c r="F6">
        <f t="shared" si="2"/>
        <v>40.111111111111121</v>
      </c>
    </row>
    <row r="7" spans="1:6" x14ac:dyDescent="0.35">
      <c r="A7">
        <v>5</v>
      </c>
      <c r="B7">
        <f t="shared" si="3"/>
        <v>6</v>
      </c>
      <c r="C7">
        <v>19</v>
      </c>
      <c r="D7">
        <f t="shared" si="0"/>
        <v>11.761904761904763</v>
      </c>
      <c r="E7">
        <f t="shared" si="1"/>
        <v>6.6122448979591821</v>
      </c>
      <c r="F7">
        <f t="shared" si="2"/>
        <v>21.777777777777771</v>
      </c>
    </row>
    <row r="8" spans="1:6" x14ac:dyDescent="0.35">
      <c r="A8">
        <v>6</v>
      </c>
      <c r="B8">
        <f t="shared" si="3"/>
        <v>7</v>
      </c>
      <c r="C8">
        <v>8</v>
      </c>
      <c r="D8">
        <f t="shared" si="0"/>
        <v>10.047619047619047</v>
      </c>
      <c r="E8">
        <f t="shared" si="1"/>
        <v>18.367346938775515</v>
      </c>
      <c r="F8">
        <f t="shared" si="2"/>
        <v>40.111111111111121</v>
      </c>
    </row>
    <row r="9" spans="1:6" x14ac:dyDescent="0.35">
      <c r="C9">
        <f>AVERAGE(C3:C8)</f>
        <v>14.333333333333334</v>
      </c>
      <c r="E9">
        <f>SUM(E3:E8)</f>
        <v>51.428571428571431</v>
      </c>
      <c r="F9">
        <f>SUM(F3:F8)</f>
        <v>237.33333333333331</v>
      </c>
    </row>
    <row r="10" spans="1:6" x14ac:dyDescent="0.35">
      <c r="A10" t="s">
        <v>18</v>
      </c>
      <c r="B10">
        <f>SLOPE(C3:C8,B3:B8)</f>
        <v>-1.7142857142857142</v>
      </c>
      <c r="D10" t="s">
        <v>24</v>
      </c>
      <c r="E10">
        <f>E9/F9</f>
        <v>0.21669341894060998</v>
      </c>
      <c r="F10">
        <f>RSQ(C3:C8,B3:B8)</f>
        <v>0.21669341894061001</v>
      </c>
    </row>
    <row r="11" spans="1:6" x14ac:dyDescent="0.35">
      <c r="A11" t="s">
        <v>20</v>
      </c>
      <c r="B11">
        <f>INTERCEPT(C3:C8,B3:B8)</f>
        <v>22.047619047619047</v>
      </c>
      <c r="D11" t="s">
        <v>25</v>
      </c>
      <c r="E11">
        <f>-SQRT(E10)</f>
        <v>-0.46550340379057376</v>
      </c>
      <c r="F11">
        <f>CORREL(C3:C8,B3:B8)</f>
        <v>-0.46550340379057381</v>
      </c>
    </row>
  </sheetData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7</vt:i4>
      </vt:variant>
    </vt:vector>
  </HeadingPairs>
  <TitlesOfParts>
    <vt:vector size="7" baseType="lpstr">
      <vt:lpstr>Tabelle1</vt:lpstr>
      <vt:lpstr>Tabelle6</vt:lpstr>
      <vt:lpstr>Germany</vt:lpstr>
      <vt:lpstr>Tabelle2</vt:lpstr>
      <vt:lpstr>Tabelle3</vt:lpstr>
      <vt:lpstr>Tabelle4</vt:lpstr>
      <vt:lpstr>Tabelle5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Bernhard Köster</dc:creator>
  <cp:lastModifiedBy>be1046</cp:lastModifiedBy>
  <dcterms:created xsi:type="dcterms:W3CDTF">2023-09-27T18:19:38Z</dcterms:created>
  <dcterms:modified xsi:type="dcterms:W3CDTF">2024-10-28T08:51:01Z</dcterms:modified>
</cp:coreProperties>
</file>